
<file path=[Content_Types].xml><?xml version="1.0" encoding="utf-8"?>
<Types xmlns="http://schemas.openxmlformats.org/package/2006/content-types">
  <Default Extension="rels" ContentType="application/vnd.openxmlformats-package.relationships+xml"/>
  <Default Extension="xml" ContentType="application/xml"/>
  <Default Extension="jpg" ContentType="image/jpeg"/>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zakázky" sheetId="1" r:id="rId1"/>
    <sheet name="SO 01 - Železniční svršek..." sheetId="2" r:id="rId2"/>
    <sheet name="SO 02 - Oprava koleje č. ..." sheetId="3" r:id="rId3"/>
    <sheet name="SO 03 - Oprava přejezdu P..." sheetId="4" r:id="rId4"/>
    <sheet name="SO 04 - Následná úprava G..." sheetId="5" r:id="rId5"/>
    <sheet name="SO 05-01 - Most v km 24,392" sheetId="6" r:id="rId6"/>
    <sheet name="SO 05-02 - Propustek v km..." sheetId="7" r:id="rId7"/>
    <sheet name="SO 05-03 - Propustek v km..." sheetId="8" r:id="rId8"/>
    <sheet name="VON - Vedlejší a ostatní ..." sheetId="9" r:id="rId9"/>
    <sheet name="ON - Materiál objednatele" sheetId="10" r:id="rId10"/>
  </sheets>
  <definedNames>
    <definedName name="_xlnm.Print_Area" localSheetId="0">'Rekapitulace zakázky'!$D$4:$AO$36,'Rekapitulace zakázky'!$C$42:$AQ$65</definedName>
    <definedName name="_xlnm.Print_Titles" localSheetId="0">'Rekapitulace zakázky'!$52:$52</definedName>
    <definedName name="_xlnm._FilterDatabase" localSheetId="1" hidden="1">'SO 01 - Železniční svršek...'!$C$81:$K$217</definedName>
    <definedName name="_xlnm.Print_Area" localSheetId="1">'SO 01 - Železniční svršek...'!$C$45:$J$63,'SO 01 - Železniční svršek...'!$C$69:$K$217</definedName>
    <definedName name="_xlnm.Print_Titles" localSheetId="1">'SO 01 - Železniční svršek...'!$81:$81</definedName>
    <definedName name="_xlnm._FilterDatabase" localSheetId="2" hidden="1">'SO 02 - Oprava koleje č. ...'!$C$81:$K$173</definedName>
    <definedName name="_xlnm.Print_Area" localSheetId="2">'SO 02 - Oprava koleje č. ...'!$C$45:$J$63,'SO 02 - Oprava koleje č. ...'!$C$69:$K$173</definedName>
    <definedName name="_xlnm.Print_Titles" localSheetId="2">'SO 02 - Oprava koleje č. ...'!$81:$81</definedName>
    <definedName name="_xlnm._FilterDatabase" localSheetId="3" hidden="1">'SO 03 - Oprava přejezdu P...'!$C$82:$K$137</definedName>
    <definedName name="_xlnm.Print_Area" localSheetId="3">'SO 03 - Oprava přejezdu P...'!$C$45:$J$64,'SO 03 - Oprava přejezdu P...'!$C$70:$K$137</definedName>
    <definedName name="_xlnm.Print_Titles" localSheetId="3">'SO 03 - Oprava přejezdu P...'!$82:$82</definedName>
    <definedName name="_xlnm._FilterDatabase" localSheetId="4" hidden="1">'SO 04 - Následná úprava G...'!$C$80:$K$133</definedName>
    <definedName name="_xlnm.Print_Area" localSheetId="4">'SO 04 - Následná úprava G...'!$C$45:$J$62,'SO 04 - Následná úprava G...'!$C$68:$K$133</definedName>
    <definedName name="_xlnm.Print_Titles" localSheetId="4">'SO 04 - Následná úprava G...'!$80:$80</definedName>
    <definedName name="_xlnm._FilterDatabase" localSheetId="5" hidden="1">'SO 05-01 - Most v km 24,392'!$C$95:$K$274</definedName>
    <definedName name="_xlnm.Print_Area" localSheetId="5">'SO 05-01 - Most v km 24,392'!$C$47:$J$75,'SO 05-01 - Most v km 24,392'!$C$81:$K$274</definedName>
    <definedName name="_xlnm.Print_Titles" localSheetId="5">'SO 05-01 - Most v km 24,392'!$95:$95</definedName>
    <definedName name="_xlnm._FilterDatabase" localSheetId="6" hidden="1">'SO 05-02 - Propustek v km...'!$C$91:$K$170</definedName>
    <definedName name="_xlnm.Print_Area" localSheetId="6">'SO 05-02 - Propustek v km...'!$C$47:$J$71,'SO 05-02 - Propustek v km...'!$C$77:$K$170</definedName>
    <definedName name="_xlnm.Print_Titles" localSheetId="6">'SO 05-02 - Propustek v km...'!$91:$91</definedName>
    <definedName name="_xlnm._FilterDatabase" localSheetId="7" hidden="1">'SO 05-03 - Propustek v km...'!$C$92:$K$176</definedName>
    <definedName name="_xlnm.Print_Area" localSheetId="7">'SO 05-03 - Propustek v km...'!$C$47:$J$72,'SO 05-03 - Propustek v km...'!$C$78:$K$176</definedName>
    <definedName name="_xlnm.Print_Titles" localSheetId="7">'SO 05-03 - Propustek v km...'!$92:$92</definedName>
    <definedName name="_xlnm._FilterDatabase" localSheetId="8" hidden="1">'VON - Vedlejší a ostatní ...'!$C$80:$K$106</definedName>
    <definedName name="_xlnm.Print_Area" localSheetId="8">'VON - Vedlejší a ostatní ...'!$C$45:$J$62,'VON - Vedlejší a ostatní ...'!$C$68:$K$106</definedName>
    <definedName name="_xlnm.Print_Titles" localSheetId="8">'VON - Vedlejší a ostatní ...'!$80:$80</definedName>
    <definedName name="_xlnm._FilterDatabase" localSheetId="9" hidden="1">'ON - Materiál objednatele'!$C$81:$K$100</definedName>
    <definedName name="_xlnm.Print_Area" localSheetId="9">'ON - Materiál objednatele'!$C$45:$J$63,'ON - Materiál objednatele'!$C$69:$K$100</definedName>
    <definedName name="_xlnm.Print_Titles" localSheetId="9">'ON - Materiál objednatele'!$81:$81</definedName>
  </definedNames>
  <calcPr/>
</workbook>
</file>

<file path=xl/calcChain.xml><?xml version="1.0" encoding="utf-8"?>
<calcChain xmlns="http://schemas.openxmlformats.org/spreadsheetml/2006/main">
  <c i="10" l="1" r="J37"/>
  <c r="J36"/>
  <c i="1" r="AY64"/>
  <c i="10" r="J35"/>
  <c i="1" r="AX64"/>
  <c i="10" r="BI99"/>
  <c r="BH99"/>
  <c r="BG99"/>
  <c r="BF99"/>
  <c r="T99"/>
  <c r="R99"/>
  <c r="P99"/>
  <c r="BI97"/>
  <c r="BH97"/>
  <c r="BG97"/>
  <c r="BF97"/>
  <c r="T97"/>
  <c r="R97"/>
  <c r="P97"/>
  <c r="BI93"/>
  <c r="BH93"/>
  <c r="BG93"/>
  <c r="BF93"/>
  <c r="T93"/>
  <c r="R93"/>
  <c r="P93"/>
  <c r="BI91"/>
  <c r="BH91"/>
  <c r="BG91"/>
  <c r="BF91"/>
  <c r="T91"/>
  <c r="R91"/>
  <c r="P91"/>
  <c r="BI89"/>
  <c r="BH89"/>
  <c r="BG89"/>
  <c r="BF89"/>
  <c r="T89"/>
  <c r="R89"/>
  <c r="P89"/>
  <c r="BI85"/>
  <c r="BH85"/>
  <c r="BG85"/>
  <c r="BF85"/>
  <c r="T85"/>
  <c r="R85"/>
  <c r="P85"/>
  <c r="J79"/>
  <c r="J78"/>
  <c r="F78"/>
  <c r="F76"/>
  <c r="E74"/>
  <c r="J55"/>
  <c r="J54"/>
  <c r="F54"/>
  <c r="F52"/>
  <c r="E50"/>
  <c r="J18"/>
  <c r="E18"/>
  <c r="F55"/>
  <c r="J17"/>
  <c r="J12"/>
  <c r="J76"/>
  <c r="E7"/>
  <c r="E72"/>
  <c i="9" r="J37"/>
  <c r="J36"/>
  <c i="1" r="AY63"/>
  <c i="9" r="J35"/>
  <c i="1" r="AX63"/>
  <c i="9"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85"/>
  <c r="BH85"/>
  <c r="BG85"/>
  <c r="BF85"/>
  <c r="T85"/>
  <c r="R85"/>
  <c r="P85"/>
  <c r="BI83"/>
  <c r="BH83"/>
  <c r="BG83"/>
  <c r="BF83"/>
  <c r="T83"/>
  <c r="R83"/>
  <c r="P83"/>
  <c r="J78"/>
  <c r="J77"/>
  <c r="F77"/>
  <c r="F75"/>
  <c r="E73"/>
  <c r="J55"/>
  <c r="J54"/>
  <c r="F54"/>
  <c r="F52"/>
  <c r="E50"/>
  <c r="J18"/>
  <c r="E18"/>
  <c r="F55"/>
  <c r="J17"/>
  <c r="J12"/>
  <c r="J52"/>
  <c r="E7"/>
  <c r="E71"/>
  <c i="8" r="J39"/>
  <c r="J38"/>
  <c i="1" r="AY62"/>
  <c i="8" r="J37"/>
  <c i="1" r="AX62"/>
  <c i="8" r="BI175"/>
  <c r="BH175"/>
  <c r="BG175"/>
  <c r="BF175"/>
  <c r="T175"/>
  <c r="T174"/>
  <c r="R175"/>
  <c r="R174"/>
  <c r="P175"/>
  <c r="P174"/>
  <c r="BI172"/>
  <c r="BH172"/>
  <c r="BG172"/>
  <c r="BF172"/>
  <c r="T172"/>
  <c r="R172"/>
  <c r="P172"/>
  <c r="BI170"/>
  <c r="BH170"/>
  <c r="BG170"/>
  <c r="BF170"/>
  <c r="T170"/>
  <c r="R170"/>
  <c r="P170"/>
  <c r="BI168"/>
  <c r="BH168"/>
  <c r="BG168"/>
  <c r="BF168"/>
  <c r="T168"/>
  <c r="R168"/>
  <c r="P168"/>
  <c r="BI164"/>
  <c r="BH164"/>
  <c r="BG164"/>
  <c r="BF164"/>
  <c r="T164"/>
  <c r="R164"/>
  <c r="P164"/>
  <c r="BI158"/>
  <c r="BH158"/>
  <c r="BG158"/>
  <c r="BF158"/>
  <c r="T158"/>
  <c r="T157"/>
  <c r="R158"/>
  <c r="R157"/>
  <c r="P158"/>
  <c r="P157"/>
  <c r="BI153"/>
  <c r="BH153"/>
  <c r="BG153"/>
  <c r="BF153"/>
  <c r="T153"/>
  <c r="R153"/>
  <c r="P153"/>
  <c r="BI151"/>
  <c r="BH151"/>
  <c r="BG151"/>
  <c r="BF151"/>
  <c r="T151"/>
  <c r="R151"/>
  <c r="P151"/>
  <c r="BI149"/>
  <c r="BH149"/>
  <c r="BG149"/>
  <c r="BF149"/>
  <c r="T149"/>
  <c r="R149"/>
  <c r="P149"/>
  <c r="BI147"/>
  <c r="BH147"/>
  <c r="BG147"/>
  <c r="BF147"/>
  <c r="T147"/>
  <c r="R147"/>
  <c r="P147"/>
  <c r="BI146"/>
  <c r="BH146"/>
  <c r="BG146"/>
  <c r="BF146"/>
  <c r="T146"/>
  <c r="R146"/>
  <c r="P146"/>
  <c r="BI145"/>
  <c r="BH145"/>
  <c r="BG145"/>
  <c r="BF145"/>
  <c r="T145"/>
  <c r="R145"/>
  <c r="P145"/>
  <c r="BI144"/>
  <c r="BH144"/>
  <c r="BG144"/>
  <c r="BF144"/>
  <c r="T144"/>
  <c r="R144"/>
  <c r="P144"/>
  <c r="BI140"/>
  <c r="BH140"/>
  <c r="BG140"/>
  <c r="BF140"/>
  <c r="T140"/>
  <c r="R140"/>
  <c r="P140"/>
  <c r="BI137"/>
  <c r="BH137"/>
  <c r="BG137"/>
  <c r="BF137"/>
  <c r="T137"/>
  <c r="R137"/>
  <c r="P137"/>
  <c r="BI134"/>
  <c r="BH134"/>
  <c r="BG134"/>
  <c r="BF134"/>
  <c r="T134"/>
  <c r="R134"/>
  <c r="P134"/>
  <c r="BI128"/>
  <c r="BH128"/>
  <c r="BG128"/>
  <c r="BF128"/>
  <c r="T128"/>
  <c r="R128"/>
  <c r="P128"/>
  <c r="BI124"/>
  <c r="BH124"/>
  <c r="BG124"/>
  <c r="BF124"/>
  <c r="T124"/>
  <c r="R124"/>
  <c r="P124"/>
  <c r="BI119"/>
  <c r="BH119"/>
  <c r="BG119"/>
  <c r="BF119"/>
  <c r="T119"/>
  <c r="R119"/>
  <c r="P119"/>
  <c r="BI116"/>
  <c r="BH116"/>
  <c r="BG116"/>
  <c r="BF116"/>
  <c r="T116"/>
  <c r="R116"/>
  <c r="P116"/>
  <c r="BI112"/>
  <c r="BH112"/>
  <c r="BG112"/>
  <c r="BF112"/>
  <c r="T112"/>
  <c r="R112"/>
  <c r="P112"/>
  <c r="BI110"/>
  <c r="BH110"/>
  <c r="BG110"/>
  <c r="BF110"/>
  <c r="T110"/>
  <c r="R110"/>
  <c r="P110"/>
  <c r="BI108"/>
  <c r="BH108"/>
  <c r="BG108"/>
  <c r="BF108"/>
  <c r="T108"/>
  <c r="R108"/>
  <c r="P108"/>
  <c r="BI106"/>
  <c r="BH106"/>
  <c r="BG106"/>
  <c r="BF106"/>
  <c r="T106"/>
  <c r="R106"/>
  <c r="P106"/>
  <c r="BI104"/>
  <c r="BH104"/>
  <c r="BG104"/>
  <c r="BF104"/>
  <c r="T104"/>
  <c r="R104"/>
  <c r="P104"/>
  <c r="BI99"/>
  <c r="BH99"/>
  <c r="BG99"/>
  <c r="BF99"/>
  <c r="T99"/>
  <c r="R99"/>
  <c r="P99"/>
  <c r="BI96"/>
  <c r="BH96"/>
  <c r="BG96"/>
  <c r="BF96"/>
  <c r="T96"/>
  <c r="R96"/>
  <c r="P96"/>
  <c r="J90"/>
  <c r="J89"/>
  <c r="F89"/>
  <c r="F87"/>
  <c r="E85"/>
  <c r="J59"/>
  <c r="J58"/>
  <c r="F58"/>
  <c r="F56"/>
  <c r="E54"/>
  <c r="J20"/>
  <c r="E20"/>
  <c r="F90"/>
  <c r="J19"/>
  <c r="J14"/>
  <c r="J56"/>
  <c r="E7"/>
  <c r="E50"/>
  <c i="7" r="J39"/>
  <c r="J38"/>
  <c i="1" r="AY61"/>
  <c i="7" r="J37"/>
  <c i="1" r="AX61"/>
  <c i="7" r="BI169"/>
  <c r="BH169"/>
  <c r="BG169"/>
  <c r="BF169"/>
  <c r="T169"/>
  <c r="R169"/>
  <c r="P169"/>
  <c r="BI167"/>
  <c r="BH167"/>
  <c r="BG167"/>
  <c r="BF167"/>
  <c r="T167"/>
  <c r="R167"/>
  <c r="P167"/>
  <c r="BI165"/>
  <c r="BH165"/>
  <c r="BG165"/>
  <c r="BF165"/>
  <c r="T165"/>
  <c r="R165"/>
  <c r="P165"/>
  <c r="BI163"/>
  <c r="BH163"/>
  <c r="BG163"/>
  <c r="BF163"/>
  <c r="T163"/>
  <c r="R163"/>
  <c r="P163"/>
  <c r="BI158"/>
  <c r="BH158"/>
  <c r="BG158"/>
  <c r="BF158"/>
  <c r="T158"/>
  <c r="R158"/>
  <c r="P158"/>
  <c r="BI155"/>
  <c r="BH155"/>
  <c r="BG155"/>
  <c r="BF155"/>
  <c r="T155"/>
  <c r="R155"/>
  <c r="P155"/>
  <c r="BI151"/>
  <c r="BH151"/>
  <c r="BG151"/>
  <c r="BF151"/>
  <c r="T151"/>
  <c r="R151"/>
  <c r="P151"/>
  <c r="BI145"/>
  <c r="BH145"/>
  <c r="BG145"/>
  <c r="BF145"/>
  <c r="T145"/>
  <c r="R145"/>
  <c r="P145"/>
  <c r="BI143"/>
  <c r="BH143"/>
  <c r="BG143"/>
  <c r="BF143"/>
  <c r="T143"/>
  <c r="R143"/>
  <c r="P143"/>
  <c r="BI138"/>
  <c r="BH138"/>
  <c r="BG138"/>
  <c r="BF138"/>
  <c r="T138"/>
  <c r="T137"/>
  <c r="R138"/>
  <c r="R137"/>
  <c r="P138"/>
  <c r="P137"/>
  <c r="BI135"/>
  <c r="BH135"/>
  <c r="BG135"/>
  <c r="BF135"/>
  <c r="T135"/>
  <c r="R135"/>
  <c r="P135"/>
  <c r="BI132"/>
  <c r="BH132"/>
  <c r="BG132"/>
  <c r="BF132"/>
  <c r="T132"/>
  <c r="R132"/>
  <c r="P132"/>
  <c r="BI128"/>
  <c r="BH128"/>
  <c r="BG128"/>
  <c r="BF128"/>
  <c r="T128"/>
  <c r="R128"/>
  <c r="P128"/>
  <c r="BI124"/>
  <c r="BH124"/>
  <c r="BG124"/>
  <c r="BF124"/>
  <c r="T124"/>
  <c r="R124"/>
  <c r="P124"/>
  <c r="BI120"/>
  <c r="BH120"/>
  <c r="BG120"/>
  <c r="BF120"/>
  <c r="T120"/>
  <c r="R120"/>
  <c r="P120"/>
  <c r="BI116"/>
  <c r="BH116"/>
  <c r="BG116"/>
  <c r="BF116"/>
  <c r="T116"/>
  <c r="R116"/>
  <c r="P116"/>
  <c r="BI111"/>
  <c r="BH111"/>
  <c r="BG111"/>
  <c r="BF111"/>
  <c r="T111"/>
  <c r="R111"/>
  <c r="P111"/>
  <c r="BI109"/>
  <c r="BH109"/>
  <c r="BG109"/>
  <c r="BF109"/>
  <c r="T109"/>
  <c r="R109"/>
  <c r="P109"/>
  <c r="BI107"/>
  <c r="BH107"/>
  <c r="BG107"/>
  <c r="BF107"/>
  <c r="T107"/>
  <c r="R107"/>
  <c r="P107"/>
  <c r="BI105"/>
  <c r="BH105"/>
  <c r="BG105"/>
  <c r="BF105"/>
  <c r="T105"/>
  <c r="R105"/>
  <c r="P105"/>
  <c r="BI103"/>
  <c r="BH103"/>
  <c r="BG103"/>
  <c r="BF103"/>
  <c r="T103"/>
  <c r="R103"/>
  <c r="P103"/>
  <c r="BI98"/>
  <c r="BH98"/>
  <c r="BG98"/>
  <c r="BF98"/>
  <c r="T98"/>
  <c r="R98"/>
  <c r="P98"/>
  <c r="BI95"/>
  <c r="BH95"/>
  <c r="BG95"/>
  <c r="BF95"/>
  <c r="T95"/>
  <c r="R95"/>
  <c r="P95"/>
  <c r="J89"/>
  <c r="J88"/>
  <c r="F88"/>
  <c r="F86"/>
  <c r="E84"/>
  <c r="J59"/>
  <c r="J58"/>
  <c r="F58"/>
  <c r="F56"/>
  <c r="E54"/>
  <c r="J20"/>
  <c r="E20"/>
  <c r="F59"/>
  <c r="J19"/>
  <c r="J14"/>
  <c r="J86"/>
  <c r="E7"/>
  <c r="E50"/>
  <c i="6" r="J39"/>
  <c r="J38"/>
  <c i="1" r="AY60"/>
  <c i="6" r="J37"/>
  <c i="1" r="AX60"/>
  <c i="6" r="BI273"/>
  <c r="BH273"/>
  <c r="BG273"/>
  <c r="BF273"/>
  <c r="T273"/>
  <c r="R273"/>
  <c r="P273"/>
  <c r="BI271"/>
  <c r="BH271"/>
  <c r="BG271"/>
  <c r="BF271"/>
  <c r="T271"/>
  <c r="R271"/>
  <c r="P271"/>
  <c r="BI266"/>
  <c r="BH266"/>
  <c r="BG266"/>
  <c r="BF266"/>
  <c r="T266"/>
  <c r="R266"/>
  <c r="P266"/>
  <c r="BI261"/>
  <c r="BH261"/>
  <c r="BG261"/>
  <c r="BF261"/>
  <c r="T261"/>
  <c r="R261"/>
  <c r="P261"/>
  <c r="BI256"/>
  <c r="BH256"/>
  <c r="BG256"/>
  <c r="BF256"/>
  <c r="T256"/>
  <c r="R256"/>
  <c r="P256"/>
  <c r="BI252"/>
  <c r="BH252"/>
  <c r="BG252"/>
  <c r="BF252"/>
  <c r="T252"/>
  <c r="T251"/>
  <c r="R252"/>
  <c r="R251"/>
  <c r="P252"/>
  <c r="P251"/>
  <c r="BI249"/>
  <c r="BH249"/>
  <c r="BG249"/>
  <c r="BF249"/>
  <c r="T249"/>
  <c r="T248"/>
  <c r="R249"/>
  <c r="R248"/>
  <c r="P249"/>
  <c r="P248"/>
  <c r="BI246"/>
  <c r="BH246"/>
  <c r="BG246"/>
  <c r="BF246"/>
  <c r="T246"/>
  <c r="R246"/>
  <c r="P246"/>
  <c r="BI242"/>
  <c r="BH242"/>
  <c r="BG242"/>
  <c r="BF242"/>
  <c r="T242"/>
  <c r="R242"/>
  <c r="P242"/>
  <c r="BI238"/>
  <c r="BH238"/>
  <c r="BG238"/>
  <c r="BF238"/>
  <c r="T238"/>
  <c r="R238"/>
  <c r="P238"/>
  <c r="BI234"/>
  <c r="BH234"/>
  <c r="BG234"/>
  <c r="BF234"/>
  <c r="T234"/>
  <c r="R234"/>
  <c r="P234"/>
  <c r="BI231"/>
  <c r="BH231"/>
  <c r="BG231"/>
  <c r="BF231"/>
  <c r="T231"/>
  <c r="R231"/>
  <c r="P231"/>
  <c r="BI228"/>
  <c r="BH228"/>
  <c r="BG228"/>
  <c r="BF228"/>
  <c r="T228"/>
  <c r="R228"/>
  <c r="P228"/>
  <c r="BI225"/>
  <c r="BH225"/>
  <c r="BG225"/>
  <c r="BF225"/>
  <c r="T225"/>
  <c r="R225"/>
  <c r="P225"/>
  <c r="BI222"/>
  <c r="BH222"/>
  <c r="BG222"/>
  <c r="BF222"/>
  <c r="T222"/>
  <c r="R222"/>
  <c r="P222"/>
  <c r="BI220"/>
  <c r="BH220"/>
  <c r="BG220"/>
  <c r="BF220"/>
  <c r="T220"/>
  <c r="R220"/>
  <c r="P220"/>
  <c r="BI218"/>
  <c r="BH218"/>
  <c r="BG218"/>
  <c r="BF218"/>
  <c r="T218"/>
  <c r="R218"/>
  <c r="P218"/>
  <c r="BI214"/>
  <c r="BH214"/>
  <c r="BG214"/>
  <c r="BF214"/>
  <c r="T214"/>
  <c r="R214"/>
  <c r="P214"/>
  <c r="BI212"/>
  <c r="BH212"/>
  <c r="BG212"/>
  <c r="BF212"/>
  <c r="T212"/>
  <c r="R212"/>
  <c r="P212"/>
  <c r="BI205"/>
  <c r="BH205"/>
  <c r="BG205"/>
  <c r="BF205"/>
  <c r="T205"/>
  <c r="R205"/>
  <c r="P205"/>
  <c r="BI201"/>
  <c r="BH201"/>
  <c r="BG201"/>
  <c r="BF201"/>
  <c r="T201"/>
  <c r="R201"/>
  <c r="P201"/>
  <c r="BI195"/>
  <c r="BH195"/>
  <c r="BG195"/>
  <c r="BF195"/>
  <c r="T195"/>
  <c r="R195"/>
  <c r="P195"/>
  <c r="BI193"/>
  <c r="BH193"/>
  <c r="BG193"/>
  <c r="BF193"/>
  <c r="T193"/>
  <c r="R193"/>
  <c r="P193"/>
  <c r="BI189"/>
  <c r="BH189"/>
  <c r="BG189"/>
  <c r="BF189"/>
  <c r="T189"/>
  <c r="R189"/>
  <c r="P189"/>
  <c r="BI184"/>
  <c r="BH184"/>
  <c r="BG184"/>
  <c r="BF184"/>
  <c r="T184"/>
  <c r="R184"/>
  <c r="P184"/>
  <c r="BI182"/>
  <c r="BH182"/>
  <c r="BG182"/>
  <c r="BF182"/>
  <c r="T182"/>
  <c r="R182"/>
  <c r="P182"/>
  <c r="BI178"/>
  <c r="BH178"/>
  <c r="BG178"/>
  <c r="BF178"/>
  <c r="T178"/>
  <c r="R178"/>
  <c r="P178"/>
  <c r="BI174"/>
  <c r="BH174"/>
  <c r="BG174"/>
  <c r="BF174"/>
  <c r="T174"/>
  <c r="R174"/>
  <c r="P174"/>
  <c r="BI167"/>
  <c r="BH167"/>
  <c r="BG167"/>
  <c r="BF167"/>
  <c r="T167"/>
  <c r="T166"/>
  <c r="R167"/>
  <c r="R166"/>
  <c r="P167"/>
  <c r="P166"/>
  <c r="BI162"/>
  <c r="BH162"/>
  <c r="BG162"/>
  <c r="BF162"/>
  <c r="T162"/>
  <c r="R162"/>
  <c r="P162"/>
  <c r="BI158"/>
  <c r="BH158"/>
  <c r="BG158"/>
  <c r="BF158"/>
  <c r="T158"/>
  <c r="R158"/>
  <c r="P158"/>
  <c r="BI154"/>
  <c r="BH154"/>
  <c r="BG154"/>
  <c r="BF154"/>
  <c r="T154"/>
  <c r="R154"/>
  <c r="P154"/>
  <c r="BI149"/>
  <c r="BH149"/>
  <c r="BG149"/>
  <c r="BF149"/>
  <c r="T149"/>
  <c r="R149"/>
  <c r="P149"/>
  <c r="BI145"/>
  <c r="BH145"/>
  <c r="BG145"/>
  <c r="BF145"/>
  <c r="T145"/>
  <c r="R145"/>
  <c r="P145"/>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8"/>
  <c r="BH128"/>
  <c r="BG128"/>
  <c r="BF128"/>
  <c r="T128"/>
  <c r="R128"/>
  <c r="P128"/>
  <c r="BI123"/>
  <c r="BH123"/>
  <c r="BG123"/>
  <c r="BF123"/>
  <c r="T123"/>
  <c r="R123"/>
  <c r="P123"/>
  <c r="BI121"/>
  <c r="BH121"/>
  <c r="BG121"/>
  <c r="BF121"/>
  <c r="T121"/>
  <c r="R121"/>
  <c r="P121"/>
  <c r="BI117"/>
  <c r="BH117"/>
  <c r="BG117"/>
  <c r="BF117"/>
  <c r="T117"/>
  <c r="R117"/>
  <c r="P117"/>
  <c r="BI113"/>
  <c r="BH113"/>
  <c r="BG113"/>
  <c r="BF113"/>
  <c r="T113"/>
  <c r="R113"/>
  <c r="P113"/>
  <c r="BI111"/>
  <c r="BH111"/>
  <c r="BG111"/>
  <c r="BF111"/>
  <c r="T111"/>
  <c r="R111"/>
  <c r="P111"/>
  <c r="BI110"/>
  <c r="BH110"/>
  <c r="BG110"/>
  <c r="BF110"/>
  <c r="T110"/>
  <c r="R110"/>
  <c r="P110"/>
  <c r="BI106"/>
  <c r="BH106"/>
  <c r="BG106"/>
  <c r="BF106"/>
  <c r="T106"/>
  <c r="R106"/>
  <c r="P106"/>
  <c r="BI102"/>
  <c r="BH102"/>
  <c r="BG102"/>
  <c r="BF102"/>
  <c r="T102"/>
  <c r="R102"/>
  <c r="P102"/>
  <c r="BI98"/>
  <c r="BH98"/>
  <c r="BG98"/>
  <c r="BF98"/>
  <c r="T98"/>
  <c r="R98"/>
  <c r="P98"/>
  <c r="J93"/>
  <c r="J92"/>
  <c r="F92"/>
  <c r="F90"/>
  <c r="E88"/>
  <c r="J59"/>
  <c r="J58"/>
  <c r="F58"/>
  <c r="F56"/>
  <c r="E54"/>
  <c r="J20"/>
  <c r="E20"/>
  <c r="F59"/>
  <c r="J19"/>
  <c r="J14"/>
  <c r="J56"/>
  <c r="E7"/>
  <c r="E84"/>
  <c i="5" r="J37"/>
  <c r="J36"/>
  <c i="1" r="AY58"/>
  <c i="5" r="J35"/>
  <c i="1" r="AX58"/>
  <c i="5" r="BI130"/>
  <c r="BH130"/>
  <c r="BG130"/>
  <c r="BF130"/>
  <c r="T130"/>
  <c r="R130"/>
  <c r="P130"/>
  <c r="BI126"/>
  <c r="BH126"/>
  <c r="BG126"/>
  <c r="BF126"/>
  <c r="T126"/>
  <c r="R126"/>
  <c r="P126"/>
  <c r="BI122"/>
  <c r="BH122"/>
  <c r="BG122"/>
  <c r="BF122"/>
  <c r="T122"/>
  <c r="R122"/>
  <c r="P122"/>
  <c r="BI121"/>
  <c r="BH121"/>
  <c r="BG121"/>
  <c r="BF121"/>
  <c r="T121"/>
  <c r="R121"/>
  <c r="P121"/>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7"/>
  <c r="BH107"/>
  <c r="BG107"/>
  <c r="BF107"/>
  <c r="T107"/>
  <c r="R107"/>
  <c r="P107"/>
  <c r="BI104"/>
  <c r="BH104"/>
  <c r="BG104"/>
  <c r="BF104"/>
  <c r="T104"/>
  <c r="R104"/>
  <c r="P104"/>
  <c r="BI103"/>
  <c r="BH103"/>
  <c r="BG103"/>
  <c r="BF103"/>
  <c r="T103"/>
  <c r="R103"/>
  <c r="P103"/>
  <c r="BI102"/>
  <c r="BH102"/>
  <c r="BG102"/>
  <c r="BF102"/>
  <c r="T102"/>
  <c r="R102"/>
  <c r="P102"/>
  <c r="BI101"/>
  <c r="BH101"/>
  <c r="BG101"/>
  <c r="BF101"/>
  <c r="T101"/>
  <c r="R101"/>
  <c r="P101"/>
  <c r="BI100"/>
  <c r="BH100"/>
  <c r="BG100"/>
  <c r="BF100"/>
  <c r="T100"/>
  <c r="R100"/>
  <c r="P100"/>
  <c r="BI99"/>
  <c r="BH99"/>
  <c r="BG99"/>
  <c r="BF99"/>
  <c r="T99"/>
  <c r="R99"/>
  <c r="P99"/>
  <c r="BI98"/>
  <c r="BH98"/>
  <c r="BG98"/>
  <c r="BF98"/>
  <c r="T98"/>
  <c r="R98"/>
  <c r="P98"/>
  <c r="BI95"/>
  <c r="BH95"/>
  <c r="BG95"/>
  <c r="BF95"/>
  <c r="T95"/>
  <c r="R95"/>
  <c r="P95"/>
  <c r="BI92"/>
  <c r="BH92"/>
  <c r="BG92"/>
  <c r="BF92"/>
  <c r="T92"/>
  <c r="R92"/>
  <c r="P92"/>
  <c r="BI89"/>
  <c r="BH89"/>
  <c r="BG89"/>
  <c r="BF89"/>
  <c r="T89"/>
  <c r="R89"/>
  <c r="P89"/>
  <c r="BI86"/>
  <c r="BH86"/>
  <c r="BG86"/>
  <c r="BF86"/>
  <c r="T86"/>
  <c r="R86"/>
  <c r="P86"/>
  <c r="BI83"/>
  <c r="BH83"/>
  <c r="BG83"/>
  <c r="BF83"/>
  <c r="T83"/>
  <c r="R83"/>
  <c r="P83"/>
  <c r="J78"/>
  <c r="J77"/>
  <c r="F77"/>
  <c r="F75"/>
  <c r="E73"/>
  <c r="J55"/>
  <c r="J54"/>
  <c r="F54"/>
  <c r="F52"/>
  <c r="E50"/>
  <c r="J18"/>
  <c r="E18"/>
  <c r="F78"/>
  <c r="J17"/>
  <c r="J12"/>
  <c r="J75"/>
  <c r="E7"/>
  <c r="E71"/>
  <c i="4" r="J37"/>
  <c r="J36"/>
  <c i="1" r="AY57"/>
  <c i="4" r="J35"/>
  <c i="1" r="AX57"/>
  <c i="4" r="BI136"/>
  <c r="BH136"/>
  <c r="BG136"/>
  <c r="BF136"/>
  <c r="T136"/>
  <c r="R136"/>
  <c r="P136"/>
  <c r="BI134"/>
  <c r="BH134"/>
  <c r="BG134"/>
  <c r="BF134"/>
  <c r="T134"/>
  <c r="R134"/>
  <c r="P134"/>
  <c r="BI132"/>
  <c r="BH132"/>
  <c r="BG132"/>
  <c r="BF132"/>
  <c r="T132"/>
  <c r="R132"/>
  <c r="P132"/>
  <c r="BI128"/>
  <c r="BH128"/>
  <c r="BG128"/>
  <c r="BF128"/>
  <c r="T128"/>
  <c r="R128"/>
  <c r="P128"/>
  <c r="BI127"/>
  <c r="BH127"/>
  <c r="BG127"/>
  <c r="BF127"/>
  <c r="T127"/>
  <c r="R127"/>
  <c r="P127"/>
  <c r="BI124"/>
  <c r="BH124"/>
  <c r="BG124"/>
  <c r="BF124"/>
  <c r="T124"/>
  <c r="R124"/>
  <c r="P124"/>
  <c r="BI122"/>
  <c r="BH122"/>
  <c r="BG122"/>
  <c r="BF122"/>
  <c r="T122"/>
  <c r="R122"/>
  <c r="P122"/>
  <c r="BI120"/>
  <c r="BH120"/>
  <c r="BG120"/>
  <c r="BF120"/>
  <c r="T120"/>
  <c r="R120"/>
  <c r="P120"/>
  <c r="BI115"/>
  <c r="BH115"/>
  <c r="BG115"/>
  <c r="BF115"/>
  <c r="T115"/>
  <c r="R115"/>
  <c r="P115"/>
  <c r="BI111"/>
  <c r="BH111"/>
  <c r="BG111"/>
  <c r="BF111"/>
  <c r="T111"/>
  <c r="R111"/>
  <c r="P111"/>
  <c r="BI107"/>
  <c r="BH107"/>
  <c r="BG107"/>
  <c r="BF107"/>
  <c r="T107"/>
  <c r="R107"/>
  <c r="P107"/>
  <c r="BI103"/>
  <c r="BH103"/>
  <c r="BG103"/>
  <c r="BF103"/>
  <c r="T103"/>
  <c r="R103"/>
  <c r="P103"/>
  <c r="BI102"/>
  <c r="BH102"/>
  <c r="BG102"/>
  <c r="BF102"/>
  <c r="T102"/>
  <c r="R102"/>
  <c r="P102"/>
  <c r="BI101"/>
  <c r="BH101"/>
  <c r="BG101"/>
  <c r="BF101"/>
  <c r="T101"/>
  <c r="R101"/>
  <c r="P101"/>
  <c r="BI100"/>
  <c r="BH100"/>
  <c r="BG100"/>
  <c r="BF100"/>
  <c r="T100"/>
  <c r="R100"/>
  <c r="P100"/>
  <c r="BI98"/>
  <c r="BH98"/>
  <c r="BG98"/>
  <c r="BF98"/>
  <c r="T98"/>
  <c r="R98"/>
  <c r="P98"/>
  <c r="BI97"/>
  <c r="BH97"/>
  <c r="BG97"/>
  <c r="BF97"/>
  <c r="T97"/>
  <c r="R97"/>
  <c r="P97"/>
  <c r="BI95"/>
  <c r="BH95"/>
  <c r="BG95"/>
  <c r="BF95"/>
  <c r="T95"/>
  <c r="R95"/>
  <c r="P95"/>
  <c r="BI94"/>
  <c r="BH94"/>
  <c r="BG94"/>
  <c r="BF94"/>
  <c r="T94"/>
  <c r="R94"/>
  <c r="P94"/>
  <c r="BI92"/>
  <c r="BH92"/>
  <c r="BG92"/>
  <c r="BF92"/>
  <c r="T92"/>
  <c r="R92"/>
  <c r="P92"/>
  <c r="BI88"/>
  <c r="BH88"/>
  <c r="BG88"/>
  <c r="BF88"/>
  <c r="T88"/>
  <c r="R88"/>
  <c r="P88"/>
  <c r="BI86"/>
  <c r="BH86"/>
  <c r="BG86"/>
  <c r="BF86"/>
  <c r="T86"/>
  <c r="R86"/>
  <c r="P86"/>
  <c r="J80"/>
  <c r="J79"/>
  <c r="F79"/>
  <c r="F77"/>
  <c r="E75"/>
  <c r="J55"/>
  <c r="J54"/>
  <c r="F54"/>
  <c r="F52"/>
  <c r="E50"/>
  <c r="J18"/>
  <c r="E18"/>
  <c r="F80"/>
  <c r="J17"/>
  <c r="J12"/>
  <c r="J52"/>
  <c r="E7"/>
  <c r="E73"/>
  <c i="3" r="J37"/>
  <c r="J36"/>
  <c i="1" r="AY56"/>
  <c i="3" r="J35"/>
  <c i="1" r="AX56"/>
  <c i="3" r="BI171"/>
  <c r="BH171"/>
  <c r="BG171"/>
  <c r="BF171"/>
  <c r="T171"/>
  <c r="R171"/>
  <c r="P171"/>
  <c r="BI169"/>
  <c r="BH169"/>
  <c r="BG169"/>
  <c r="BF169"/>
  <c r="T169"/>
  <c r="R169"/>
  <c r="P169"/>
  <c r="BI167"/>
  <c r="BH167"/>
  <c r="BG167"/>
  <c r="BF167"/>
  <c r="T167"/>
  <c r="R167"/>
  <c r="P167"/>
  <c r="BI165"/>
  <c r="BH165"/>
  <c r="BG165"/>
  <c r="BF165"/>
  <c r="T165"/>
  <c r="R165"/>
  <c r="P165"/>
  <c r="BI160"/>
  <c r="BH160"/>
  <c r="BG160"/>
  <c r="BF160"/>
  <c r="T160"/>
  <c r="R160"/>
  <c r="P160"/>
  <c r="BI156"/>
  <c r="BH156"/>
  <c r="BG156"/>
  <c r="BF156"/>
  <c r="T156"/>
  <c r="R156"/>
  <c r="P156"/>
  <c r="BI148"/>
  <c r="BH148"/>
  <c r="BG148"/>
  <c r="BF148"/>
  <c r="T148"/>
  <c r="R148"/>
  <c r="P148"/>
  <c r="BI139"/>
  <c r="BH139"/>
  <c r="BG139"/>
  <c r="BF139"/>
  <c r="T139"/>
  <c r="R139"/>
  <c r="P139"/>
  <c r="BI133"/>
  <c r="BH133"/>
  <c r="BG133"/>
  <c r="BF133"/>
  <c r="T133"/>
  <c r="R133"/>
  <c r="P133"/>
  <c r="BI126"/>
  <c r="BH126"/>
  <c r="BG126"/>
  <c r="BF126"/>
  <c r="T126"/>
  <c r="R126"/>
  <c r="P126"/>
  <c r="BI124"/>
  <c r="BH124"/>
  <c r="BG124"/>
  <c r="BF124"/>
  <c r="T124"/>
  <c r="R124"/>
  <c r="P124"/>
  <c r="BI121"/>
  <c r="BH121"/>
  <c r="BG121"/>
  <c r="BF121"/>
  <c r="T121"/>
  <c r="R121"/>
  <c r="P121"/>
  <c r="BI120"/>
  <c r="BH120"/>
  <c r="BG120"/>
  <c r="BF120"/>
  <c r="T120"/>
  <c r="R120"/>
  <c r="P120"/>
  <c r="BI119"/>
  <c r="BH119"/>
  <c r="BG119"/>
  <c r="BF119"/>
  <c r="T119"/>
  <c r="R119"/>
  <c r="P119"/>
  <c r="BI118"/>
  <c r="BH118"/>
  <c r="BG118"/>
  <c r="BF118"/>
  <c r="T118"/>
  <c r="R118"/>
  <c r="P118"/>
  <c r="BI117"/>
  <c r="BH117"/>
  <c r="BG117"/>
  <c r="BF117"/>
  <c r="T117"/>
  <c r="R117"/>
  <c r="P117"/>
  <c r="BI116"/>
  <c r="BH116"/>
  <c r="BG116"/>
  <c r="BF116"/>
  <c r="T116"/>
  <c r="R116"/>
  <c r="P116"/>
  <c r="BI114"/>
  <c r="BH114"/>
  <c r="BG114"/>
  <c r="BF114"/>
  <c r="T114"/>
  <c r="R114"/>
  <c r="P114"/>
  <c r="BI112"/>
  <c r="BH112"/>
  <c r="BG112"/>
  <c r="BF112"/>
  <c r="T112"/>
  <c r="R112"/>
  <c r="P112"/>
  <c r="BI111"/>
  <c r="BH111"/>
  <c r="BG111"/>
  <c r="BF111"/>
  <c r="T111"/>
  <c r="R111"/>
  <c r="P111"/>
  <c r="BI109"/>
  <c r="BH109"/>
  <c r="BG109"/>
  <c r="BF109"/>
  <c r="T109"/>
  <c r="R109"/>
  <c r="P109"/>
  <c r="BI107"/>
  <c r="BH107"/>
  <c r="BG107"/>
  <c r="BF107"/>
  <c r="T107"/>
  <c r="R107"/>
  <c r="P107"/>
  <c r="BI105"/>
  <c r="BH105"/>
  <c r="BG105"/>
  <c r="BF105"/>
  <c r="T105"/>
  <c r="R105"/>
  <c r="P105"/>
  <c r="BI101"/>
  <c r="BH101"/>
  <c r="BG101"/>
  <c r="BF101"/>
  <c r="T101"/>
  <c r="R101"/>
  <c r="P101"/>
  <c r="BI97"/>
  <c r="BH97"/>
  <c r="BG97"/>
  <c r="BF97"/>
  <c r="T97"/>
  <c r="R97"/>
  <c r="P97"/>
  <c r="BI95"/>
  <c r="BH95"/>
  <c r="BG95"/>
  <c r="BF95"/>
  <c r="T95"/>
  <c r="R95"/>
  <c r="P95"/>
  <c r="BI93"/>
  <c r="BH93"/>
  <c r="BG93"/>
  <c r="BF93"/>
  <c r="T93"/>
  <c r="R93"/>
  <c r="P93"/>
  <c r="BI91"/>
  <c r="BH91"/>
  <c r="BG91"/>
  <c r="BF91"/>
  <c r="T91"/>
  <c r="R91"/>
  <c r="P91"/>
  <c r="BI90"/>
  <c r="BH90"/>
  <c r="BG90"/>
  <c r="BF90"/>
  <c r="T90"/>
  <c r="R90"/>
  <c r="P90"/>
  <c r="BI89"/>
  <c r="BH89"/>
  <c r="BG89"/>
  <c r="BF89"/>
  <c r="T89"/>
  <c r="R89"/>
  <c r="P89"/>
  <c r="BI87"/>
  <c r="BH87"/>
  <c r="BG87"/>
  <c r="BF87"/>
  <c r="T87"/>
  <c r="R87"/>
  <c r="P87"/>
  <c r="BI85"/>
  <c r="BH85"/>
  <c r="BG85"/>
  <c r="BF85"/>
  <c r="T85"/>
  <c r="R85"/>
  <c r="P85"/>
  <c r="J79"/>
  <c r="J78"/>
  <c r="F78"/>
  <c r="F76"/>
  <c r="E74"/>
  <c r="J55"/>
  <c r="J54"/>
  <c r="F54"/>
  <c r="F52"/>
  <c r="E50"/>
  <c r="J18"/>
  <c r="E18"/>
  <c r="F55"/>
  <c r="J17"/>
  <c r="J12"/>
  <c r="J76"/>
  <c r="E7"/>
  <c r="E72"/>
  <c i="2" r="J37"/>
  <c r="J36"/>
  <c i="1" r="AY55"/>
  <c i="2" r="J35"/>
  <c i="1" r="AX55"/>
  <c i="2" r="BI216"/>
  <c r="BH216"/>
  <c r="BG216"/>
  <c r="BF216"/>
  <c r="T216"/>
  <c r="R216"/>
  <c r="P216"/>
  <c r="BI212"/>
  <c r="BH212"/>
  <c r="BG212"/>
  <c r="BF212"/>
  <c r="T212"/>
  <c r="R212"/>
  <c r="P212"/>
  <c r="BI210"/>
  <c r="BH210"/>
  <c r="BG210"/>
  <c r="BF210"/>
  <c r="T210"/>
  <c r="R210"/>
  <c r="P210"/>
  <c r="BI208"/>
  <c r="BH208"/>
  <c r="BG208"/>
  <c r="BF208"/>
  <c r="T208"/>
  <c r="R208"/>
  <c r="P208"/>
  <c r="BI206"/>
  <c r="BH206"/>
  <c r="BG206"/>
  <c r="BF206"/>
  <c r="T206"/>
  <c r="R206"/>
  <c r="P206"/>
  <c r="BI199"/>
  <c r="BH199"/>
  <c r="BG199"/>
  <c r="BF199"/>
  <c r="T199"/>
  <c r="R199"/>
  <c r="P199"/>
  <c r="BI191"/>
  <c r="BH191"/>
  <c r="BG191"/>
  <c r="BF191"/>
  <c r="T191"/>
  <c r="R191"/>
  <c r="P191"/>
  <c r="BI183"/>
  <c r="BH183"/>
  <c r="BG183"/>
  <c r="BF183"/>
  <c r="T183"/>
  <c r="R183"/>
  <c r="P183"/>
  <c r="BI179"/>
  <c r="BH179"/>
  <c r="BG179"/>
  <c r="BF179"/>
  <c r="T179"/>
  <c r="R179"/>
  <c r="P179"/>
  <c r="BI173"/>
  <c r="BH173"/>
  <c r="BG173"/>
  <c r="BF173"/>
  <c r="T173"/>
  <c r="R173"/>
  <c r="P173"/>
  <c r="BI166"/>
  <c r="BH166"/>
  <c r="BG166"/>
  <c r="BF166"/>
  <c r="T166"/>
  <c r="R166"/>
  <c r="P166"/>
  <c r="BI165"/>
  <c r="BH165"/>
  <c r="BG165"/>
  <c r="BF165"/>
  <c r="T165"/>
  <c r="R165"/>
  <c r="P165"/>
  <c r="BI164"/>
  <c r="BH164"/>
  <c r="BG164"/>
  <c r="BF164"/>
  <c r="T164"/>
  <c r="R164"/>
  <c r="P164"/>
  <c r="BI163"/>
  <c r="BH163"/>
  <c r="BG163"/>
  <c r="BF163"/>
  <c r="T163"/>
  <c r="R163"/>
  <c r="P163"/>
  <c r="BI162"/>
  <c r="BH162"/>
  <c r="BG162"/>
  <c r="BF162"/>
  <c r="T162"/>
  <c r="R162"/>
  <c r="P162"/>
  <c r="BI161"/>
  <c r="BH161"/>
  <c r="BG161"/>
  <c r="BF161"/>
  <c r="T161"/>
  <c r="R161"/>
  <c r="P161"/>
  <c r="BI160"/>
  <c r="BH160"/>
  <c r="BG160"/>
  <c r="BF160"/>
  <c r="T160"/>
  <c r="R160"/>
  <c r="P160"/>
  <c r="BI157"/>
  <c r="BH157"/>
  <c r="BG157"/>
  <c r="BF157"/>
  <c r="T157"/>
  <c r="R157"/>
  <c r="P157"/>
  <c r="BI155"/>
  <c r="BH155"/>
  <c r="BG155"/>
  <c r="BF155"/>
  <c r="T155"/>
  <c r="R155"/>
  <c r="P155"/>
  <c r="BI154"/>
  <c r="BH154"/>
  <c r="BG154"/>
  <c r="BF154"/>
  <c r="T154"/>
  <c r="R154"/>
  <c r="P154"/>
  <c r="BI152"/>
  <c r="BH152"/>
  <c r="BG152"/>
  <c r="BF152"/>
  <c r="T152"/>
  <c r="R152"/>
  <c r="P152"/>
  <c r="BI151"/>
  <c r="BH151"/>
  <c r="BG151"/>
  <c r="BF151"/>
  <c r="T151"/>
  <c r="R151"/>
  <c r="P151"/>
  <c r="BI149"/>
  <c r="BH149"/>
  <c r="BG149"/>
  <c r="BF149"/>
  <c r="T149"/>
  <c r="R149"/>
  <c r="P149"/>
  <c r="BI147"/>
  <c r="BH147"/>
  <c r="BG147"/>
  <c r="BF147"/>
  <c r="T147"/>
  <c r="R147"/>
  <c r="P147"/>
  <c r="BI146"/>
  <c r="BH146"/>
  <c r="BG146"/>
  <c r="BF146"/>
  <c r="T146"/>
  <c r="R146"/>
  <c r="P146"/>
  <c r="BI144"/>
  <c r="BH144"/>
  <c r="BG144"/>
  <c r="BF144"/>
  <c r="T144"/>
  <c r="R144"/>
  <c r="P144"/>
  <c r="BI141"/>
  <c r="BH141"/>
  <c r="BG141"/>
  <c r="BF141"/>
  <c r="T141"/>
  <c r="R141"/>
  <c r="P141"/>
  <c r="BI137"/>
  <c r="BH137"/>
  <c r="BG137"/>
  <c r="BF137"/>
  <c r="T137"/>
  <c r="R137"/>
  <c r="P137"/>
  <c r="BI134"/>
  <c r="BH134"/>
  <c r="BG134"/>
  <c r="BF134"/>
  <c r="T134"/>
  <c r="R134"/>
  <c r="P134"/>
  <c r="BI131"/>
  <c r="BH131"/>
  <c r="BG131"/>
  <c r="BF131"/>
  <c r="T131"/>
  <c r="R131"/>
  <c r="P131"/>
  <c r="BI129"/>
  <c r="BH129"/>
  <c r="BG129"/>
  <c r="BF129"/>
  <c r="T129"/>
  <c r="R129"/>
  <c r="P129"/>
  <c r="BI126"/>
  <c r="BH126"/>
  <c r="BG126"/>
  <c r="BF126"/>
  <c r="T126"/>
  <c r="R126"/>
  <c r="P126"/>
  <c r="BI125"/>
  <c r="BH125"/>
  <c r="BG125"/>
  <c r="BF125"/>
  <c r="T125"/>
  <c r="R125"/>
  <c r="P125"/>
  <c r="BI123"/>
  <c r="BH123"/>
  <c r="BG123"/>
  <c r="BF123"/>
  <c r="T123"/>
  <c r="R123"/>
  <c r="P123"/>
  <c r="BI122"/>
  <c r="BH122"/>
  <c r="BG122"/>
  <c r="BF122"/>
  <c r="T122"/>
  <c r="R122"/>
  <c r="P122"/>
  <c r="BI121"/>
  <c r="BH121"/>
  <c r="BG121"/>
  <c r="BF121"/>
  <c r="T121"/>
  <c r="R121"/>
  <c r="P121"/>
  <c r="BI120"/>
  <c r="BH120"/>
  <c r="BG120"/>
  <c r="BF120"/>
  <c r="T120"/>
  <c r="R120"/>
  <c r="P120"/>
  <c r="BI119"/>
  <c r="BH119"/>
  <c r="BG119"/>
  <c r="BF119"/>
  <c r="T119"/>
  <c r="R119"/>
  <c r="P119"/>
  <c r="BI116"/>
  <c r="BH116"/>
  <c r="BG116"/>
  <c r="BF116"/>
  <c r="T116"/>
  <c r="R116"/>
  <c r="P116"/>
  <c r="BI114"/>
  <c r="BH114"/>
  <c r="BG114"/>
  <c r="BF114"/>
  <c r="T114"/>
  <c r="R114"/>
  <c r="P114"/>
  <c r="BI112"/>
  <c r="BH112"/>
  <c r="BG112"/>
  <c r="BF112"/>
  <c r="T112"/>
  <c r="R112"/>
  <c r="P112"/>
  <c r="BI110"/>
  <c r="BH110"/>
  <c r="BG110"/>
  <c r="BF110"/>
  <c r="T110"/>
  <c r="R110"/>
  <c r="P110"/>
  <c r="BI108"/>
  <c r="BH108"/>
  <c r="BG108"/>
  <c r="BF108"/>
  <c r="T108"/>
  <c r="R108"/>
  <c r="P108"/>
  <c r="BI106"/>
  <c r="BH106"/>
  <c r="BG106"/>
  <c r="BF106"/>
  <c r="T106"/>
  <c r="R106"/>
  <c r="P106"/>
  <c r="BI103"/>
  <c r="BH103"/>
  <c r="BG103"/>
  <c r="BF103"/>
  <c r="T103"/>
  <c r="R103"/>
  <c r="P103"/>
  <c r="BI101"/>
  <c r="BH101"/>
  <c r="BG101"/>
  <c r="BF101"/>
  <c r="T101"/>
  <c r="R101"/>
  <c r="P101"/>
  <c r="BI98"/>
  <c r="BH98"/>
  <c r="BG98"/>
  <c r="BF98"/>
  <c r="T98"/>
  <c r="R98"/>
  <c r="P98"/>
  <c r="BI94"/>
  <c r="BH94"/>
  <c r="BG94"/>
  <c r="BF94"/>
  <c r="T94"/>
  <c r="R94"/>
  <c r="P94"/>
  <c r="BI92"/>
  <c r="BH92"/>
  <c r="BG92"/>
  <c r="BF92"/>
  <c r="T92"/>
  <c r="R92"/>
  <c r="P92"/>
  <c r="BI89"/>
  <c r="BH89"/>
  <c r="BG89"/>
  <c r="BF89"/>
  <c r="T89"/>
  <c r="R89"/>
  <c r="P89"/>
  <c r="BI87"/>
  <c r="BH87"/>
  <c r="BG87"/>
  <c r="BF87"/>
  <c r="T87"/>
  <c r="R87"/>
  <c r="P87"/>
  <c r="BI85"/>
  <c r="BH85"/>
  <c r="BG85"/>
  <c r="BF85"/>
  <c r="T85"/>
  <c r="R85"/>
  <c r="P85"/>
  <c r="J79"/>
  <c r="J78"/>
  <c r="F78"/>
  <c r="F76"/>
  <c r="E74"/>
  <c r="J55"/>
  <c r="J54"/>
  <c r="F54"/>
  <c r="F52"/>
  <c r="E50"/>
  <c r="J18"/>
  <c r="E18"/>
  <c r="F79"/>
  <c r="J17"/>
  <c r="J12"/>
  <c r="J76"/>
  <c r="E7"/>
  <c r="E48"/>
  <c i="1" r="L50"/>
  <c r="AM50"/>
  <c r="AM49"/>
  <c r="L49"/>
  <c r="AM47"/>
  <c r="L47"/>
  <c r="L45"/>
  <c r="L44"/>
  <c i="2" r="BK206"/>
  <c r="J173"/>
  <c r="J147"/>
  <c r="BK134"/>
  <c r="J123"/>
  <c r="J110"/>
  <c r="BK87"/>
  <c r="J216"/>
  <c r="J206"/>
  <c r="BK166"/>
  <c r="J164"/>
  <c r="J161"/>
  <c r="J151"/>
  <c r="J137"/>
  <c r="J120"/>
  <c r="BK112"/>
  <c r="BK216"/>
  <c r="BK208"/>
  <c r="BK179"/>
  <c r="BK163"/>
  <c r="J155"/>
  <c r="BK151"/>
  <c r="BK146"/>
  <c r="BK122"/>
  <c r="BK92"/>
  <c r="J157"/>
  <c r="BK126"/>
  <c r="BK121"/>
  <c r="J112"/>
  <c r="J103"/>
  <c r="J89"/>
  <c i="3" r="J167"/>
  <c r="J133"/>
  <c r="J120"/>
  <c r="BK114"/>
  <c r="BK95"/>
  <c r="J171"/>
  <c r="J109"/>
  <c r="BK165"/>
  <c r="BK148"/>
  <c r="J121"/>
  <c r="J117"/>
  <c r="BK109"/>
  <c r="BK97"/>
  <c r="BK87"/>
  <c r="BK90"/>
  <c i="4" r="BK132"/>
  <c r="BK100"/>
  <c r="BK128"/>
  <c r="BK107"/>
  <c r="BK127"/>
  <c r="BK103"/>
  <c r="J92"/>
  <c r="J134"/>
  <c r="J122"/>
  <c r="J103"/>
  <c r="BK98"/>
  <c r="J86"/>
  <c i="5" r="J120"/>
  <c r="J104"/>
  <c r="J126"/>
  <c r="J92"/>
  <c r="J122"/>
  <c r="BK115"/>
  <c r="J107"/>
  <c r="BK100"/>
  <c r="J86"/>
  <c r="BK102"/>
  <c i="6" r="J271"/>
  <c r="J246"/>
  <c r="BK218"/>
  <c r="BK184"/>
  <c r="BK123"/>
  <c r="J256"/>
  <c r="BK238"/>
  <c r="BK201"/>
  <c r="BK174"/>
  <c r="J140"/>
  <c r="BK117"/>
  <c r="BK271"/>
  <c r="BK256"/>
  <c r="BK246"/>
  <c r="BK222"/>
  <c r="BK193"/>
  <c r="BK178"/>
  <c r="BK149"/>
  <c r="BK128"/>
  <c r="J106"/>
  <c r="J218"/>
  <c r="BK158"/>
  <c r="J117"/>
  <c i="7" r="BK165"/>
  <c r="BK151"/>
  <c r="BK124"/>
  <c r="BK111"/>
  <c r="BK169"/>
  <c r="BK158"/>
  <c r="BK138"/>
  <c r="J120"/>
  <c i="8" r="BK134"/>
  <c r="BK172"/>
  <c r="BK140"/>
  <c r="BK108"/>
  <c r="J168"/>
  <c r="BK147"/>
  <c r="BK124"/>
  <c r="BK112"/>
  <c r="J99"/>
  <c r="BK170"/>
  <c r="J151"/>
  <c r="J140"/>
  <c r="J96"/>
  <c i="9" r="BK95"/>
  <c r="J93"/>
  <c r="J105"/>
  <c r="J96"/>
  <c r="BK106"/>
  <c r="J95"/>
  <c i="10" r="BK89"/>
  <c r="BK97"/>
  <c i="2" r="J210"/>
  <c r="BK183"/>
  <c r="J160"/>
  <c r="BK141"/>
  <c r="J126"/>
  <c r="J116"/>
  <c r="BK106"/>
  <c r="J85"/>
  <c r="J208"/>
  <c r="J191"/>
  <c r="BK165"/>
  <c r="BK162"/>
  <c r="J154"/>
  <c r="BK149"/>
  <c r="BK129"/>
  <c r="BK116"/>
  <c r="J98"/>
  <c r="BK210"/>
  <c r="BK191"/>
  <c r="BK173"/>
  <c r="BK161"/>
  <c r="BK154"/>
  <c r="BK147"/>
  <c r="J141"/>
  <c r="BK110"/>
  <c r="J179"/>
  <c r="J134"/>
  <c r="J125"/>
  <c r="BK119"/>
  <c r="J106"/>
  <c r="BK94"/>
  <c i="3" r="J169"/>
  <c r="J148"/>
  <c r="BK124"/>
  <c r="J118"/>
  <c r="BK105"/>
  <c r="J90"/>
  <c r="J165"/>
  <c r="BK101"/>
  <c r="BK160"/>
  <c r="J126"/>
  <c r="J112"/>
  <c r="J107"/>
  <c r="BK93"/>
  <c r="BK112"/>
  <c r="J85"/>
  <c i="4" r="BK111"/>
  <c r="J94"/>
  <c r="BK124"/>
  <c r="J98"/>
  <c r="BK120"/>
  <c r="J97"/>
  <c r="J136"/>
  <c r="J132"/>
  <c r="J111"/>
  <c r="BK102"/>
  <c r="J95"/>
  <c i="5" r="BK122"/>
  <c r="J115"/>
  <c r="BK101"/>
  <c r="J102"/>
  <c r="BK130"/>
  <c r="J121"/>
  <c r="BK104"/>
  <c r="BK92"/>
  <c r="J103"/>
  <c i="6" r="BK266"/>
  <c r="BK234"/>
  <c r="J212"/>
  <c r="BK138"/>
  <c r="BK106"/>
  <c r="J242"/>
  <c r="BK220"/>
  <c r="J193"/>
  <c r="J145"/>
  <c r="J113"/>
  <c r="J266"/>
  <c r="J234"/>
  <c r="J214"/>
  <c r="BK189"/>
  <c r="BK167"/>
  <c r="J138"/>
  <c r="BK113"/>
  <c r="J102"/>
  <c r="J228"/>
  <c r="J167"/>
  <c r="J136"/>
  <c r="J98"/>
  <c i="7" r="BK163"/>
  <c r="BK145"/>
  <c r="BK107"/>
  <c r="BK167"/>
  <c r="BK155"/>
  <c r="J132"/>
  <c r="J111"/>
  <c i="8" r="J112"/>
  <c r="BK164"/>
  <c r="J134"/>
  <c r="J172"/>
  <c r="BK151"/>
  <c r="BK145"/>
  <c r="BK110"/>
  <c r="BK96"/>
  <c r="BK168"/>
  <c r="BK149"/>
  <c r="BK137"/>
  <c r="BK99"/>
  <c i="9" r="BK102"/>
  <c r="J92"/>
  <c r="J85"/>
  <c r="BK103"/>
  <c r="J94"/>
  <c r="J104"/>
  <c r="BK85"/>
  <c i="10" r="J97"/>
  <c r="BK93"/>
  <c r="J89"/>
  <c i="2" r="J212"/>
  <c r="BK199"/>
  <c r="J165"/>
  <c r="BK155"/>
  <c r="J144"/>
  <c r="J129"/>
  <c r="BK125"/>
  <c r="J121"/>
  <c r="J114"/>
  <c r="BK103"/>
  <c r="J101"/>
  <c i="1" r="AS59"/>
  <c i="2" r="J163"/>
  <c r="BK160"/>
  <c r="J152"/>
  <c r="J146"/>
  <c r="BK131"/>
  <c r="J119"/>
  <c r="J108"/>
  <c r="BK85"/>
  <c r="BK212"/>
  <c r="J199"/>
  <c r="J183"/>
  <c r="BK164"/>
  <c r="J162"/>
  <c r="BK157"/>
  <c r="BK152"/>
  <c r="J149"/>
  <c r="BK144"/>
  <c r="BK137"/>
  <c r="BK120"/>
  <c r="J94"/>
  <c r="BK89"/>
  <c r="J166"/>
  <c r="J131"/>
  <c r="J122"/>
  <c r="BK114"/>
  <c r="BK108"/>
  <c r="BK101"/>
  <c r="J92"/>
  <c r="J87"/>
  <c i="3" r="J160"/>
  <c r="BK139"/>
  <c r="BK126"/>
  <c r="BK119"/>
  <c r="BK116"/>
  <c r="J111"/>
  <c r="J93"/>
  <c r="BK167"/>
  <c r="BK133"/>
  <c r="BK107"/>
  <c r="BK169"/>
  <c r="J156"/>
  <c r="J124"/>
  <c r="J119"/>
  <c r="J116"/>
  <c r="BK111"/>
  <c r="J105"/>
  <c r="J91"/>
  <c r="BK85"/>
  <c r="J87"/>
  <c i="4" r="BK115"/>
  <c r="BK95"/>
  <c r="BK136"/>
  <c r="J127"/>
  <c r="J120"/>
  <c r="BK97"/>
  <c r="J128"/>
  <c r="BK101"/>
  <c r="BK94"/>
  <c i="5" r="J130"/>
  <c r="J118"/>
  <c r="J111"/>
  <c r="J95"/>
  <c r="BK98"/>
  <c r="J89"/>
  <c r="BK126"/>
  <c r="BK118"/>
  <c r="BK113"/>
  <c r="BK103"/>
  <c r="J99"/>
  <c r="BK89"/>
  <c r="BK107"/>
  <c r="BK99"/>
  <c i="6" r="BK273"/>
  <c r="J261"/>
  <c r="J225"/>
  <c r="J195"/>
  <c r="BK145"/>
  <c r="J121"/>
  <c r="BK249"/>
  <c r="J222"/>
  <c r="BK212"/>
  <c r="BK195"/>
  <c r="J158"/>
  <c r="BK134"/>
  <c r="BK110"/>
  <c r="BK261"/>
  <c r="J249"/>
  <c r="J238"/>
  <c r="BK228"/>
  <c r="BK205"/>
  <c r="J184"/>
  <c r="J174"/>
  <c r="BK154"/>
  <c r="BK136"/>
  <c r="BK121"/>
  <c r="J110"/>
  <c r="BK231"/>
  <c r="BK214"/>
  <c r="BK162"/>
  <c r="BK140"/>
  <c r="J132"/>
  <c r="BK111"/>
  <c i="7" r="J167"/>
  <c r="J155"/>
  <c r="J135"/>
  <c r="BK120"/>
  <c r="J109"/>
  <c r="BK98"/>
  <c r="J165"/>
  <c r="J145"/>
  <c r="BK135"/>
  <c r="J124"/>
  <c r="J116"/>
  <c r="BK109"/>
  <c r="J151"/>
  <c r="J138"/>
  <c r="J103"/>
  <c r="J98"/>
  <c i="8" r="J158"/>
  <c r="BK146"/>
  <c r="J124"/>
  <c r="BK106"/>
  <c r="J137"/>
  <c r="J116"/>
  <c r="J170"/>
  <c r="J149"/>
  <c r="J146"/>
  <c r="J128"/>
  <c r="BK116"/>
  <c r="J104"/>
  <c r="BK175"/>
  <c r="BK158"/>
  <c r="J145"/>
  <c r="BK119"/>
  <c r="J108"/>
  <c i="9" r="J106"/>
  <c r="J97"/>
  <c r="BK93"/>
  <c r="BK96"/>
  <c r="J83"/>
  <c r="BK97"/>
  <c r="BK92"/>
  <c r="BK105"/>
  <c r="J103"/>
  <c r="BK94"/>
  <c r="BK83"/>
  <c i="10" r="J99"/>
  <c r="J93"/>
  <c r="J91"/>
  <c r="BK99"/>
  <c i="2" r="BK123"/>
  <c r="BK98"/>
  <c i="3" r="BK171"/>
  <c r="BK156"/>
  <c r="BK121"/>
  <c r="BK117"/>
  <c r="J97"/>
  <c r="BK91"/>
  <c r="BK118"/>
  <c r="J89"/>
  <c r="J139"/>
  <c r="BK120"/>
  <c r="J114"/>
  <c r="J101"/>
  <c r="BK89"/>
  <c r="J95"/>
  <c i="4" r="BK134"/>
  <c r="J102"/>
  <c r="BK92"/>
  <c r="BK122"/>
  <c r="BK86"/>
  <c r="J115"/>
  <c r="J101"/>
  <c r="BK88"/>
  <c r="J124"/>
  <c r="J107"/>
  <c r="J100"/>
  <c r="J88"/>
  <c i="5" r="BK121"/>
  <c r="J113"/>
  <c r="J100"/>
  <c r="BK95"/>
  <c r="BK83"/>
  <c r="BK120"/>
  <c r="BK111"/>
  <c r="J101"/>
  <c r="J98"/>
  <c r="J83"/>
  <c r="BK86"/>
  <c i="6" r="J252"/>
  <c r="J220"/>
  <c r="J189"/>
  <c r="J134"/>
  <c r="BK102"/>
  <c r="J231"/>
  <c r="J205"/>
  <c r="J182"/>
  <c r="J149"/>
  <c r="J123"/>
  <c r="J273"/>
  <c r="BK252"/>
  <c r="BK242"/>
  <c r="BK225"/>
  <c r="J201"/>
  <c r="BK182"/>
  <c r="J162"/>
  <c r="BK132"/>
  <c r="J111"/>
  <c r="BK98"/>
  <c r="J178"/>
  <c r="J154"/>
  <c r="J128"/>
  <c i="7" r="J169"/>
  <c r="J158"/>
  <c r="BK128"/>
  <c r="BK116"/>
  <c r="J105"/>
  <c r="J163"/>
  <c r="BK143"/>
  <c r="J128"/>
  <c r="J107"/>
  <c r="BK105"/>
  <c r="BK103"/>
  <c r="J95"/>
  <c r="J143"/>
  <c r="BK132"/>
  <c r="BK95"/>
  <c i="8" r="J147"/>
  <c r="J110"/>
  <c r="J153"/>
  <c r="BK128"/>
  <c r="BK153"/>
  <c r="J144"/>
  <c r="J119"/>
  <c r="J106"/>
  <c r="J175"/>
  <c r="J164"/>
  <c r="BK144"/>
  <c r="BK104"/>
  <c i="9" r="BK104"/>
  <c r="J102"/>
  <c i="10" r="BK85"/>
  <c r="BK91"/>
  <c r="J85"/>
  <c i="2" l="1" r="BK84"/>
  <c r="BK83"/>
  <c r="J83"/>
  <c r="J60"/>
  <c r="BK159"/>
  <c r="J159"/>
  <c r="J62"/>
  <c i="3" r="P84"/>
  <c r="P83"/>
  <c r="P82"/>
  <c i="1" r="AU56"/>
  <c i="3" r="P125"/>
  <c i="4" r="R85"/>
  <c r="R84"/>
  <c r="R119"/>
  <c r="T126"/>
  <c i="5" r="P82"/>
  <c r="P110"/>
  <c i="6" r="P97"/>
  <c r="P144"/>
  <c r="P173"/>
  <c r="T211"/>
  <c r="T224"/>
  <c r="P237"/>
  <c r="P236"/>
  <c r="BK255"/>
  <c r="J255"/>
  <c r="J74"/>
  <c i="7" r="R94"/>
  <c r="R115"/>
  <c r="P142"/>
  <c r="T142"/>
  <c r="R150"/>
  <c r="R162"/>
  <c i="8" r="T95"/>
  <c r="R123"/>
  <c r="R139"/>
  <c r="T150"/>
  <c r="R163"/>
  <c i="9" r="BK91"/>
  <c r="J91"/>
  <c r="J61"/>
  <c i="2" r="R84"/>
  <c r="R83"/>
  <c r="R82"/>
  <c r="R159"/>
  <c i="3" r="T84"/>
  <c r="T83"/>
  <c r="BK125"/>
  <c r="J125"/>
  <c r="J62"/>
  <c i="4" r="P85"/>
  <c r="BK119"/>
  <c r="J119"/>
  <c r="J62"/>
  <c r="T119"/>
  <c r="R126"/>
  <c i="5" r="T82"/>
  <c r="T110"/>
  <c i="6" r="T97"/>
  <c r="T96"/>
  <c r="BK144"/>
  <c r="J144"/>
  <c r="J65"/>
  <c r="T173"/>
  <c r="P211"/>
  <c r="P224"/>
  <c r="R237"/>
  <c r="R236"/>
  <c r="T255"/>
  <c i="7" r="BK94"/>
  <c r="J94"/>
  <c r="J65"/>
  <c r="P94"/>
  <c r="T94"/>
  <c r="BK115"/>
  <c r="J115"/>
  <c r="J66"/>
  <c r="P115"/>
  <c r="BK142"/>
  <c r="J142"/>
  <c r="J68"/>
  <c r="R142"/>
  <c r="P150"/>
  <c r="BK162"/>
  <c r="J162"/>
  <c r="J70"/>
  <c r="T162"/>
  <c i="8" r="R95"/>
  <c r="BK123"/>
  <c r="J123"/>
  <c r="J66"/>
  <c r="BK139"/>
  <c r="J139"/>
  <c r="J67"/>
  <c r="T139"/>
  <c r="P150"/>
  <c r="BK163"/>
  <c r="J163"/>
  <c r="J70"/>
  <c r="T163"/>
  <c i="9" r="P82"/>
  <c r="T82"/>
  <c r="R91"/>
  <c i="10" r="P84"/>
  <c i="2" r="T84"/>
  <c r="T83"/>
  <c r="P159"/>
  <c i="3" r="R84"/>
  <c r="R83"/>
  <c r="T125"/>
  <c i="4" r="BK85"/>
  <c r="BK84"/>
  <c r="P119"/>
  <c r="P126"/>
  <c i="5" r="R82"/>
  <c r="R81"/>
  <c r="R110"/>
  <c i="6" r="BK97"/>
  <c r="T144"/>
  <c r="R173"/>
  <c r="R211"/>
  <c r="R224"/>
  <c r="T237"/>
  <c r="T236"/>
  <c r="R255"/>
  <c i="7" r="T115"/>
  <c r="BK150"/>
  <c r="J150"/>
  <c r="J69"/>
  <c r="T150"/>
  <c r="P162"/>
  <c i="8" r="P95"/>
  <c r="T123"/>
  <c r="P139"/>
  <c r="R150"/>
  <c r="P163"/>
  <c i="9" r="R82"/>
  <c r="R81"/>
  <c r="T91"/>
  <c i="10" r="BK84"/>
  <c r="J84"/>
  <c r="J61"/>
  <c r="R84"/>
  <c r="P96"/>
  <c i="2" r="P84"/>
  <c r="P83"/>
  <c r="P82"/>
  <c i="1" r="AU55"/>
  <c i="2" r="T159"/>
  <c i="3" r="BK84"/>
  <c r="J84"/>
  <c r="J61"/>
  <c r="R125"/>
  <c i="4" r="T85"/>
  <c r="T84"/>
  <c r="T83"/>
  <c r="BK126"/>
  <c r="J126"/>
  <c r="J63"/>
  <c i="5" r="BK82"/>
  <c r="J82"/>
  <c r="J60"/>
  <c r="BK110"/>
  <c r="J110"/>
  <c r="J61"/>
  <c i="6" r="R97"/>
  <c r="R96"/>
  <c r="R144"/>
  <c r="BK173"/>
  <c r="J173"/>
  <c r="J67"/>
  <c r="BK211"/>
  <c r="J211"/>
  <c r="J68"/>
  <c r="BK224"/>
  <c r="J224"/>
  <c r="J69"/>
  <c r="BK237"/>
  <c r="J237"/>
  <c r="J71"/>
  <c r="P255"/>
  <c i="8" r="BK95"/>
  <c r="J95"/>
  <c r="J65"/>
  <c r="P123"/>
  <c r="BK150"/>
  <c r="J150"/>
  <c r="J68"/>
  <c i="9" r="BK82"/>
  <c r="J82"/>
  <c r="J60"/>
  <c r="P91"/>
  <c i="10" r="T84"/>
  <c r="BK96"/>
  <c r="J96"/>
  <c r="J62"/>
  <c r="R96"/>
  <c r="T96"/>
  <c i="6" r="BK166"/>
  <c r="J166"/>
  <c r="J66"/>
  <c r="BK248"/>
  <c r="J248"/>
  <c r="J72"/>
  <c i="7" r="BK137"/>
  <c r="J137"/>
  <c r="J67"/>
  <c i="8" r="BK157"/>
  <c r="J157"/>
  <c r="J69"/>
  <c i="6" r="BK251"/>
  <c r="J251"/>
  <c r="J73"/>
  <c i="8" r="BK174"/>
  <c r="J174"/>
  <c r="J71"/>
  <c i="10" r="E48"/>
  <c r="J52"/>
  <c r="BE93"/>
  <c r="BE97"/>
  <c r="BE99"/>
  <c r="BE89"/>
  <c r="F79"/>
  <c r="BE85"/>
  <c r="BE91"/>
  <c i="8" r="BK94"/>
  <c r="BK93"/>
  <c r="J93"/>
  <c r="J63"/>
  <c i="9" r="F78"/>
  <c r="BE85"/>
  <c r="BE93"/>
  <c r="BE96"/>
  <c r="BE103"/>
  <c r="BE105"/>
  <c r="E48"/>
  <c r="J75"/>
  <c r="BE106"/>
  <c r="BE92"/>
  <c r="BE94"/>
  <c r="BE95"/>
  <c r="BE97"/>
  <c r="BE102"/>
  <c r="BE104"/>
  <c r="BE83"/>
  <c i="8" r="J87"/>
  <c r="BE124"/>
  <c r="BE140"/>
  <c r="BE146"/>
  <c r="BE147"/>
  <c r="BE153"/>
  <c r="BE158"/>
  <c r="BE172"/>
  <c r="BE99"/>
  <c r="BE108"/>
  <c r="BE110"/>
  <c r="BE112"/>
  <c r="BE116"/>
  <c r="BE119"/>
  <c r="BE134"/>
  <c r="E81"/>
  <c r="BE104"/>
  <c r="BE106"/>
  <c r="BE145"/>
  <c r="BE149"/>
  <c r="BE151"/>
  <c r="BE168"/>
  <c r="BE175"/>
  <c i="7" r="BK93"/>
  <c r="J93"/>
  <c r="J64"/>
  <c i="8" r="F59"/>
  <c r="BE96"/>
  <c r="BE128"/>
  <c r="BE137"/>
  <c r="BE144"/>
  <c r="BE164"/>
  <c r="BE170"/>
  <c i="7" r="E80"/>
  <c r="BE138"/>
  <c r="BE151"/>
  <c r="BE158"/>
  <c i="6" r="J97"/>
  <c r="J64"/>
  <c i="7" r="J56"/>
  <c r="F89"/>
  <c r="BE95"/>
  <c r="BE103"/>
  <c r="BE105"/>
  <c r="BE107"/>
  <c r="BE109"/>
  <c r="BE116"/>
  <c r="BE120"/>
  <c r="BE124"/>
  <c r="BE132"/>
  <c r="BE143"/>
  <c r="BE145"/>
  <c r="BE155"/>
  <c r="BE163"/>
  <c r="BE169"/>
  <c r="BE98"/>
  <c r="BE111"/>
  <c r="BE128"/>
  <c r="BE135"/>
  <c r="BE165"/>
  <c r="BE167"/>
  <c i="6" r="E50"/>
  <c r="BE102"/>
  <c r="BE117"/>
  <c r="BE123"/>
  <c r="BE145"/>
  <c r="BE182"/>
  <c r="BE246"/>
  <c r="BE249"/>
  <c r="BE256"/>
  <c i="5" r="BK81"/>
  <c r="J81"/>
  <c r="J59"/>
  <c i="6" r="J90"/>
  <c r="F93"/>
  <c r="BE113"/>
  <c r="BE132"/>
  <c r="BE134"/>
  <c r="BE149"/>
  <c r="BE154"/>
  <c r="BE162"/>
  <c r="BE167"/>
  <c r="BE174"/>
  <c r="BE184"/>
  <c r="BE193"/>
  <c r="BE195"/>
  <c r="BE205"/>
  <c r="BE212"/>
  <c r="BE218"/>
  <c r="BE220"/>
  <c r="BE222"/>
  <c r="BE234"/>
  <c r="BE242"/>
  <c r="BE252"/>
  <c r="BE261"/>
  <c r="BE266"/>
  <c r="BE271"/>
  <c r="BE273"/>
  <c r="BE106"/>
  <c r="BE121"/>
  <c r="BE128"/>
  <c r="BE136"/>
  <c r="BE138"/>
  <c r="BE189"/>
  <c r="BE214"/>
  <c r="BE225"/>
  <c r="BE98"/>
  <c r="BE110"/>
  <c r="BE111"/>
  <c r="BE140"/>
  <c r="BE158"/>
  <c r="BE178"/>
  <c r="BE201"/>
  <c r="BE228"/>
  <c r="BE231"/>
  <c r="BE238"/>
  <c i="4" r="J85"/>
  <c r="J61"/>
  <c i="5" r="J52"/>
  <c r="BE100"/>
  <c r="BE101"/>
  <c i="4" r="J84"/>
  <c r="J60"/>
  <c i="5" r="E48"/>
  <c r="BE83"/>
  <c r="BE89"/>
  <c r="BE92"/>
  <c r="BE95"/>
  <c r="BE102"/>
  <c r="BE118"/>
  <c r="BE122"/>
  <c r="BE126"/>
  <c r="F55"/>
  <c r="BE99"/>
  <c r="BE103"/>
  <c r="BE104"/>
  <c r="BE107"/>
  <c r="BE111"/>
  <c r="BE113"/>
  <c r="BE115"/>
  <c r="BE120"/>
  <c r="BE121"/>
  <c r="BE130"/>
  <c r="BE86"/>
  <c r="BE98"/>
  <c i="3" r="BK83"/>
  <c r="J83"/>
  <c r="J60"/>
  <c i="4" r="F55"/>
  <c r="J77"/>
  <c r="BE92"/>
  <c r="BE100"/>
  <c r="BE101"/>
  <c r="BE111"/>
  <c r="BE115"/>
  <c r="BE122"/>
  <c r="BE124"/>
  <c r="BE127"/>
  <c r="BE132"/>
  <c r="BE134"/>
  <c r="BE136"/>
  <c r="BE95"/>
  <c r="BE98"/>
  <c r="BE107"/>
  <c r="BE88"/>
  <c r="BE94"/>
  <c r="BE102"/>
  <c r="E48"/>
  <c r="BE86"/>
  <c r="BE97"/>
  <c r="BE103"/>
  <c r="BE120"/>
  <c r="BE128"/>
  <c i="3" r="BE89"/>
  <c r="BE93"/>
  <c r="BE101"/>
  <c r="BE109"/>
  <c i="2" r="BK82"/>
  <c r="J82"/>
  <c r="J59"/>
  <c i="3" r="E48"/>
  <c r="F79"/>
  <c r="BE91"/>
  <c r="BE95"/>
  <c r="BE111"/>
  <c r="BE120"/>
  <c r="BE121"/>
  <c r="BE124"/>
  <c r="BE133"/>
  <c r="BE139"/>
  <c r="BE165"/>
  <c r="BE167"/>
  <c i="2" r="J84"/>
  <c r="J61"/>
  <c i="3" r="J52"/>
  <c r="BE87"/>
  <c r="BE97"/>
  <c r="BE105"/>
  <c r="BE112"/>
  <c r="BE114"/>
  <c r="BE116"/>
  <c r="BE119"/>
  <c r="BE156"/>
  <c r="BE169"/>
  <c r="BE85"/>
  <c r="BE90"/>
  <c r="BE107"/>
  <c r="BE117"/>
  <c r="BE118"/>
  <c r="BE126"/>
  <c r="BE148"/>
  <c r="BE160"/>
  <c r="BE171"/>
  <c i="2" r="J52"/>
  <c r="F55"/>
  <c r="E72"/>
  <c r="BE87"/>
  <c r="BE98"/>
  <c r="BE110"/>
  <c r="BE112"/>
  <c r="BE116"/>
  <c r="BE120"/>
  <c r="BE122"/>
  <c r="BE123"/>
  <c r="BE129"/>
  <c r="BE131"/>
  <c r="BE161"/>
  <c r="BE216"/>
  <c r="BE85"/>
  <c r="BE101"/>
  <c r="BE114"/>
  <c r="BE119"/>
  <c r="BE121"/>
  <c r="BE134"/>
  <c r="BE141"/>
  <c r="BE147"/>
  <c r="BE149"/>
  <c r="BE157"/>
  <c r="BE160"/>
  <c r="BE163"/>
  <c r="BE179"/>
  <c r="BE183"/>
  <c r="BE199"/>
  <c r="BE206"/>
  <c r="BE208"/>
  <c r="BE212"/>
  <c r="BE92"/>
  <c r="BE103"/>
  <c r="BE106"/>
  <c r="BE125"/>
  <c r="BE126"/>
  <c r="BE137"/>
  <c r="BE144"/>
  <c r="BE154"/>
  <c r="BE155"/>
  <c r="BE173"/>
  <c r="BE191"/>
  <c r="BE210"/>
  <c r="BE89"/>
  <c r="BE94"/>
  <c r="BE108"/>
  <c r="BE146"/>
  <c r="BE151"/>
  <c r="BE152"/>
  <c r="BE162"/>
  <c r="BE164"/>
  <c r="BE165"/>
  <c r="BE166"/>
  <c r="F34"/>
  <c i="1" r="BA55"/>
  <c i="3" r="F36"/>
  <c i="1" r="BC56"/>
  <c i="4" r="F36"/>
  <c i="1" r="BC57"/>
  <c i="6" r="J36"/>
  <c i="1" r="AW60"/>
  <c i="7" r="J36"/>
  <c i="1" r="AW61"/>
  <c i="8" r="F36"/>
  <c i="1" r="BA62"/>
  <c i="9" r="J34"/>
  <c i="1" r="AW63"/>
  <c i="10" r="F36"/>
  <c i="1" r="BC64"/>
  <c i="2" r="J34"/>
  <c i="1" r="AW55"/>
  <c i="3" r="J34"/>
  <c i="1" r="AW56"/>
  <c i="4" r="J34"/>
  <c i="1" r="AW57"/>
  <c i="5" r="J34"/>
  <c i="1" r="AW58"/>
  <c i="5" r="F34"/>
  <c i="1" r="BA58"/>
  <c i="6" r="F39"/>
  <c i="1" r="BD60"/>
  <c i="6" r="F38"/>
  <c i="1" r="BC60"/>
  <c i="8" r="F37"/>
  <c i="1" r="BB62"/>
  <c i="8" r="F39"/>
  <c i="1" r="BD62"/>
  <c i="10" r="F34"/>
  <c i="1" r="BA64"/>
  <c i="10" r="F37"/>
  <c i="1" r="BD64"/>
  <c r="AS54"/>
  <c i="2" r="F35"/>
  <c i="1" r="BB55"/>
  <c i="3" r="F35"/>
  <c i="1" r="BB56"/>
  <c i="3" r="F37"/>
  <c i="1" r="BD56"/>
  <c i="4" r="F37"/>
  <c i="1" r="BD57"/>
  <c i="5" r="F37"/>
  <c i="1" r="BD58"/>
  <c i="5" r="F35"/>
  <c i="1" r="BB58"/>
  <c i="6" r="F37"/>
  <c i="1" r="BB60"/>
  <c i="7" r="F37"/>
  <c i="1" r="BB61"/>
  <c i="7" r="F39"/>
  <c i="1" r="BD61"/>
  <c i="8" r="J36"/>
  <c i="1" r="AW62"/>
  <c i="9" r="F34"/>
  <c i="1" r="BA63"/>
  <c i="9" r="F35"/>
  <c i="1" r="BB63"/>
  <c i="10" r="F35"/>
  <c i="1" r="BB64"/>
  <c i="2" r="F36"/>
  <c i="1" r="BC55"/>
  <c i="2" r="F37"/>
  <c i="1" r="BD55"/>
  <c i="3" r="F34"/>
  <c i="1" r="BA56"/>
  <c i="4" r="F34"/>
  <c i="1" r="BA57"/>
  <c i="4" r="F35"/>
  <c i="1" r="BB57"/>
  <c i="5" r="F36"/>
  <c i="1" r="BC58"/>
  <c i="6" r="F36"/>
  <c i="1" r="BA60"/>
  <c i="7" r="F36"/>
  <c i="1" r="BA61"/>
  <c i="7" r="F38"/>
  <c i="1" r="BC61"/>
  <c i="8" r="F38"/>
  <c i="1" r="BC62"/>
  <c i="9" r="F37"/>
  <c i="1" r="BD63"/>
  <c i="9" r="F36"/>
  <c i="1" r="BC63"/>
  <c i="10" r="J34"/>
  <c i="1" r="AW64"/>
  <c i="9" l="1" r="P81"/>
  <c i="1" r="AU63"/>
  <c i="7" r="R93"/>
  <c r="R92"/>
  <c i="5" r="P81"/>
  <c i="1" r="AU58"/>
  <c i="6" r="P96"/>
  <c i="1" r="AU60"/>
  <c i="10" r="T83"/>
  <c r="T82"/>
  <c i="2" r="T82"/>
  <c i="7" r="P93"/>
  <c r="P92"/>
  <c i="1" r="AU61"/>
  <c i="8" r="T94"/>
  <c r="T93"/>
  <c i="10" r="R83"/>
  <c r="R82"/>
  <c i="8" r="P94"/>
  <c r="P93"/>
  <c i="1" r="AU62"/>
  <c i="4" r="BK83"/>
  <c r="J83"/>
  <c r="J59"/>
  <c i="3" r="R82"/>
  <c i="10" r="P83"/>
  <c r="P82"/>
  <c i="1" r="AU64"/>
  <c i="9" r="T81"/>
  <c i="8" r="R94"/>
  <c r="R93"/>
  <c i="7" r="T93"/>
  <c r="T92"/>
  <c i="5" r="T81"/>
  <c i="4" r="P84"/>
  <c r="P83"/>
  <c i="1" r="AU57"/>
  <c i="3" r="T82"/>
  <c i="4" r="R83"/>
  <c i="10" r="BK83"/>
  <c r="J83"/>
  <c r="J60"/>
  <c i="6" r="BK236"/>
  <c r="J236"/>
  <c r="J70"/>
  <c i="9" r="BK81"/>
  <c r="J81"/>
  <c i="8" r="J94"/>
  <c r="J64"/>
  <c i="7" r="BK92"/>
  <c r="J92"/>
  <c r="J63"/>
  <c i="3" r="BK82"/>
  <c r="J82"/>
  <c r="F33"/>
  <c i="1" r="AZ56"/>
  <c i="5" r="F33"/>
  <c i="1" r="AZ58"/>
  <c i="7" r="J35"/>
  <c i="1" r="AV61"/>
  <c r="AT61"/>
  <c r="BA59"/>
  <c r="AW59"/>
  <c i="8" r="F35"/>
  <c i="1" r="AZ62"/>
  <c i="10" r="F33"/>
  <c i="1" r="AZ64"/>
  <c i="2" r="J30"/>
  <c i="1" r="AG55"/>
  <c i="3" r="J33"/>
  <c i="1" r="AV56"/>
  <c r="AT56"/>
  <c i="3" r="J30"/>
  <c i="1" r="AG56"/>
  <c i="4" r="F33"/>
  <c i="1" r="AZ57"/>
  <c i="5" r="J30"/>
  <c i="1" r="AG58"/>
  <c i="6" r="J35"/>
  <c i="1" r="AV60"/>
  <c r="AT60"/>
  <c r="BB59"/>
  <c r="AX59"/>
  <c i="8" r="J32"/>
  <c i="1" r="AG62"/>
  <c i="9" r="J33"/>
  <c i="1" r="AV63"/>
  <c r="AT63"/>
  <c i="9" r="J30"/>
  <c i="1" r="AG63"/>
  <c i="2" r="F33"/>
  <c i="1" r="AZ55"/>
  <c i="4" r="J33"/>
  <c i="1" r="AV57"/>
  <c r="AT57"/>
  <c i="6" r="F35"/>
  <c i="1" r="AZ60"/>
  <c r="BD59"/>
  <c r="BC59"/>
  <c r="AY59"/>
  <c i="9" r="F33"/>
  <c i="1" r="AZ63"/>
  <c i="2" r="J33"/>
  <c i="1" r="AV55"/>
  <c r="AT55"/>
  <c i="5" r="J33"/>
  <c i="1" r="AV58"/>
  <c r="AT58"/>
  <c i="7" r="F35"/>
  <c i="1" r="AZ61"/>
  <c i="8" r="J35"/>
  <c i="1" r="AV62"/>
  <c r="AT62"/>
  <c i="10" r="J33"/>
  <c i="1" r="AV64"/>
  <c r="AT64"/>
  <c i="6" l="1" r="BK96"/>
  <c r="J96"/>
  <c r="J63"/>
  <c i="9" r="J59"/>
  <c i="10" r="BK82"/>
  <c r="J82"/>
  <c i="1" r="AN62"/>
  <c i="9" r="J39"/>
  <c i="8" r="J41"/>
  <c i="1" r="AN58"/>
  <c i="5" r="J39"/>
  <c i="1" r="AN56"/>
  <c i="3" r="J59"/>
  <c i="1" r="AN55"/>
  <c i="3" r="J39"/>
  <c i="2" r="J39"/>
  <c i="1" r="AN63"/>
  <c r="AU59"/>
  <c r="AU54"/>
  <c i="10" r="J30"/>
  <c i="1" r="AG64"/>
  <c i="7" r="J32"/>
  <c i="1" r="AG61"/>
  <c r="BB54"/>
  <c r="W31"/>
  <c r="BD54"/>
  <c r="W33"/>
  <c i="4" r="J30"/>
  <c i="1" r="AG57"/>
  <c r="BA54"/>
  <c r="AW54"/>
  <c r="AK30"/>
  <c r="AZ59"/>
  <c r="AV59"/>
  <c r="AT59"/>
  <c r="BC54"/>
  <c r="W32"/>
  <c i="10" l="1" r="J39"/>
  <c i="4" r="J39"/>
  <c i="10" r="J59"/>
  <c i="7" r="J41"/>
  <c i="1" r="AN61"/>
  <c r="AN57"/>
  <c r="AN64"/>
  <c i="6" r="J32"/>
  <c i="1" r="AG60"/>
  <c r="AG59"/>
  <c r="AG54"/>
  <c r="AK26"/>
  <c r="W30"/>
  <c r="AY54"/>
  <c r="AX54"/>
  <c r="AZ54"/>
  <c r="AV54"/>
  <c r="AK29"/>
  <c r="AK35"/>
  <c l="1" r="AN59"/>
  <c i="6" r="J41"/>
  <c i="1" r="AN60"/>
  <c r="W29"/>
  <c r="AT54"/>
  <c r="AN54"/>
</calcChain>
</file>

<file path=xl/sharedStrings.xml><?xml version="1.0" encoding="utf-8"?>
<sst xmlns="http://schemas.openxmlformats.org/spreadsheetml/2006/main">
  <si>
    <t>Export Komplet</t>
  </si>
  <si>
    <t>VZ</t>
  </si>
  <si>
    <t>2.0</t>
  </si>
  <si>
    <t>ZAMOK</t>
  </si>
  <si>
    <t>False</t>
  </si>
  <si>
    <t>{60cd9385-d1a7-4aec-969b-ef8b4682f4db}</t>
  </si>
  <si>
    <t>0,01</t>
  </si>
  <si>
    <t>21</t>
  </si>
  <si>
    <t>12</t>
  </si>
  <si>
    <t>REKAPITULACE ZAKÁZKY</t>
  </si>
  <si>
    <t xml:space="preserve">v ---  níže se nacházejí doplnkové a pomocné údaje k sestavám  --- v</t>
  </si>
  <si>
    <t>Návod na vyplnění</t>
  </si>
  <si>
    <t>0,001</t>
  </si>
  <si>
    <t>Kód:</t>
  </si>
  <si>
    <t>2024_9_4</t>
  </si>
  <si>
    <t>Měnit lze pouze buňky se žlutým podbarvením!_x000d_
_x000d_
1) v Rekapitulaci zakázky vyplňte údaje o Uchazeči (přenesou se do ostatních sestav i v jiných listech)_x000d_
_x000d_
2) na vybraných listech vyplňte v sestavě Soupis prací ceny u položek</t>
  </si>
  <si>
    <t>Zakázka:</t>
  </si>
  <si>
    <t>Oprava trati v úseku Hradec Králové - Předměřice n. L.</t>
  </si>
  <si>
    <t>KSO:</t>
  </si>
  <si>
    <t/>
  </si>
  <si>
    <t>CC-CZ:</t>
  </si>
  <si>
    <t>Místo:</t>
  </si>
  <si>
    <t>TÚ Hradec Králové - Předměřice n. L.</t>
  </si>
  <si>
    <t>Datum:</t>
  </si>
  <si>
    <t>10. 1. 2024</t>
  </si>
  <si>
    <t>Zadavatel:</t>
  </si>
  <si>
    <t>IČ:</t>
  </si>
  <si>
    <t>Správa železnic, s.o.</t>
  </si>
  <si>
    <t>DIČ:</t>
  </si>
  <si>
    <t>Uchazeč:</t>
  </si>
  <si>
    <t>Vyplň údaj</t>
  </si>
  <si>
    <t>Projektant:</t>
  </si>
  <si>
    <t>Bez PD</t>
  </si>
  <si>
    <t>True</t>
  </si>
  <si>
    <t>Zpracovatel:</t>
  </si>
  <si>
    <t>ST Hradec Králové</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</si>
  <si>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</si>
  <si>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</si>
  <si>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</si>
  <si>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</si>
  <si>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</si>
  <si>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</si>
  <si>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</si>
  <si>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</si>
  <si>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</si>
  <si>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</si>
  <si>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</si>
  <si>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</si>
  <si>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</si>
  <si>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</si>
  <si>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</si>
  <si>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ZAKÁZKY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</si>
  <si>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</si>
  <si>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</si>
  <si>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</si>
  <si>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</si>
  <si>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</si>
  <si>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</si>
  <si>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</si>
  <si>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</si>
  <si>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</si>
  <si>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</si>
  <si>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</si>
  <si>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</si>
  <si>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</si>
  <si>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</si>
  <si>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</si>
  <si>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</si>
  <si>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</si>
  <si>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</si>
  <si>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zakázky celkem</t>
  </si>
  <si>
    <t>D</t>
  </si>
  <si>
    <t>0</t>
  </si>
  <si>
    <t>###NOIMPORT###</t>
  </si>
  <si>
    <t>IMPORT</t>
  </si>
  <si>
    <t>{00000000-0000-0000-0000-000000000000}</t>
  </si>
  <si>
    <t>/</t>
  </si>
  <si>
    <t>SO 01</t>
  </si>
  <si>
    <t>Železniční svršek HK - Předměřice</t>
  </si>
  <si>
    <t>STA</t>
  </si>
  <si>
    <t>1</t>
  </si>
  <si>
    <t>{d9164fd0-9d03-4ea2-b5bf-fdee1f24b80c}</t>
  </si>
  <si>
    <t>2</t>
  </si>
  <si>
    <t>SO 02</t>
  </si>
  <si>
    <t>Oprava koleje č. 3 v žst. Předměřice</t>
  </si>
  <si>
    <t>{6e1ed316-0b93-4866-a5eb-8577f0d8e350}</t>
  </si>
  <si>
    <t>SO 03</t>
  </si>
  <si>
    <t>Oprava přejezdu P5213</t>
  </si>
  <si>
    <t>{eba76147-88f1-4702-a09a-9dd3725ff12b}</t>
  </si>
  <si>
    <t>SO 04</t>
  </si>
  <si>
    <t>Následná úprava GPK a broušení</t>
  </si>
  <si>
    <t>{b51ee003-0d6c-4b61-813a-bf58f120409b}</t>
  </si>
  <si>
    <t>SO 05</t>
  </si>
  <si>
    <t>Mostní objekty</t>
  </si>
  <si>
    <t>{e871285d-ce8a-4004-abf7-ade73fd40928}</t>
  </si>
  <si>
    <t>SO 05-01</t>
  </si>
  <si>
    <t>Most v km 24,392</t>
  </si>
  <si>
    <t>Soupis</t>
  </si>
  <si>
    <t>{0fd85a9c-fe9d-41a5-80a0-4b3678b31a98}</t>
  </si>
  <si>
    <t>SO 05-02</t>
  </si>
  <si>
    <t>Propustek v km 24,855</t>
  </si>
  <si>
    <t>{36b773a8-34db-4fe7-8b91-49c6a1e85e72}</t>
  </si>
  <si>
    <t>SO 05-03</t>
  </si>
  <si>
    <t>Propustek v km 25,125</t>
  </si>
  <si>
    <t>{bc47e80b-8d9b-41ed-8ef0-ea99ebc6b210}</t>
  </si>
  <si>
    <t>VON</t>
  </si>
  <si>
    <t>Vedlejší a ostatní náklady</t>
  </si>
  <si>
    <t>{361a0a15-36da-4d51-9567-a2d021c23c76}</t>
  </si>
  <si>
    <t>ON</t>
  </si>
  <si>
    <t>Materiál objednatele</t>
  </si>
  <si>
    <t>{0e8fb6b3-99aa-4c95-8c91-6d4b2efbe8cc}</t>
  </si>
  <si>
    <t>KRYCÍ LIST SOUPISU PRACÍ</t>
  </si>
  <si>
    <t>Objekt:</t>
  </si>
  <si>
    <t>SO 01 - Železniční svršek HK - Předměřice</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</si>
  <si>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</si>
  <si>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</si>
  <si>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</si>
  <si>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</si>
  <si>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</si>
  <si>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</si>
  <si>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</si>
  <si>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</si>
  <si>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</si>
  <si>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</si>
  <si>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</si>
  <si>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</si>
  <si>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</si>
  <si>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</si>
  <si>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</si>
  <si>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</si>
  <si>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</si>
  <si>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</si>
  <si>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</si>
  <si>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</si>
  <si>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</si>
  <si>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</si>
  <si>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</si>
  <si>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</si>
  <si>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</si>
  <si>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</si>
  <si>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5905020020</t>
  </si>
  <si>
    <t>Oprava stezky strojně s odstraněním drnu a nánosu přes 10 cm do 20 cm. Poznámka: 1. V cenách jsou započteny náklady na odtěžení nánosu stezky a rozprostření výzisku na terén nebo naložení na dopravní prostředek a úprava povrchu stezky.</t>
  </si>
  <si>
    <t>m2</t>
  </si>
  <si>
    <t>Sborník UOŽI 01 2024</t>
  </si>
  <si>
    <t>4</t>
  </si>
  <si>
    <t>1164220316</t>
  </si>
  <si>
    <t>VV</t>
  </si>
  <si>
    <t>2848"uložení výzisku v TÚ HK - Předměřice</t>
  </si>
  <si>
    <t>5906035120</t>
  </si>
  <si>
    <t>Souvislá výměna pražců současně s výměnou nebo čištěním KL pražce betonové příčné vystrojené. Poznámka: 1. V cenách jsou započteny náklady na demontáž upevňovadel, výměnu pražců, montáž upevňovadel. U nevystrojených a výhybkových pražců dřevěných vrtání otvorů pro vrtule. 2. V cenách nejsou obsaženy náklady na odstranění KL, rozrušení lavičky, podbití pražce, úpravu KL do profilu, snížení KL pod patou kolejnice, doplnění kameniva, dodávku materiálu, dopravu výzisku na skládku a skládkovné.</t>
  </si>
  <si>
    <t>kus</t>
  </si>
  <si>
    <t>-1671205765</t>
  </si>
  <si>
    <t>(26147-24248-(25618-25564)-6)/0,6-13"odečteno 13 ks pražců SB8 do P5213 a úsek na mostě v km 25,591 a v km 24,392</t>
  </si>
  <si>
    <t>3</t>
  </si>
  <si>
    <t>5906105020</t>
  </si>
  <si>
    <t>Demontáž pražce betonový. Poznámka: 1. V cenách jsou započteny náklady na manipulaci, demontáž, odstrojení do součástí a uložení pražců.</t>
  </si>
  <si>
    <t>1366002531</t>
  </si>
  <si>
    <t>100"poškozené pražce SB6</t>
  </si>
  <si>
    <t>Součet</t>
  </si>
  <si>
    <t>5906105010</t>
  </si>
  <si>
    <t>Demontáž pražce dřevěný. Poznámka: 1. V cenách jsou započteny náklady na manipulaci, demontáž, odstrojení do součástí a uložení pražců.</t>
  </si>
  <si>
    <t>1495290592</t>
  </si>
  <si>
    <t>10+13"demontáž pražců po výměně</t>
  </si>
  <si>
    <t>5907050110</t>
  </si>
  <si>
    <t>Dělení kolejnic kyslíkem, soustavy UIC60 nebo R65. Poznámka: 1. V cenách jsou započteny náklady na manipulaci, podložení, označení a provedení řezu kolejnice.</t>
  </si>
  <si>
    <t>749668062</t>
  </si>
  <si>
    <t>192"(26,147-24,248)*2*1000/20</t>
  </si>
  <si>
    <t>12*2</t>
  </si>
  <si>
    <t>6</t>
  </si>
  <si>
    <t>5907020081</t>
  </si>
  <si>
    <t>Souvislá výměna kolejnic současně s výměnou pražců, tvar UIC60, 60E2. Poznámka: 1. V cenách jsou započteny náklady na demontáž upevňovadel, výměnu kolejnic,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</si>
  <si>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m</t>
  </si>
  <si>
    <t>741223207</t>
  </si>
  <si>
    <t>(26,147-24,248)*2*1000</t>
  </si>
  <si>
    <t>7</t>
  </si>
  <si>
    <t>M</t>
  </si>
  <si>
    <t>5958158005</t>
  </si>
  <si>
    <t>Podložka pryžová pod patu kolejnice S49 183/126/6</t>
  </si>
  <si>
    <t>8</t>
  </si>
  <si>
    <t>18833768</t>
  </si>
  <si>
    <t>24"na přechodové kolejnice</t>
  </si>
  <si>
    <t>5958158020</t>
  </si>
  <si>
    <t>Podložka pryžová pod patu kolejnice R65 183/151/6</t>
  </si>
  <si>
    <t>Sborník UOŽI 01 2023</t>
  </si>
  <si>
    <t>1205601057</t>
  </si>
  <si>
    <t>14*2"na pražce SB8 do přejezdu P5213</t>
  </si>
  <si>
    <t>9</t>
  </si>
  <si>
    <t>5957113025</t>
  </si>
  <si>
    <t>Kolejnice přechodové tv. 60E2/49E1 levá</t>
  </si>
  <si>
    <t>1711483524</t>
  </si>
  <si>
    <t xml:space="preserve">12,5"na začátku úseku a před v. č. 1 Předměřice </t>
  </si>
  <si>
    <t>10</t>
  </si>
  <si>
    <t>5957113030</t>
  </si>
  <si>
    <t>Kolejnice přechodové tv. 60E2/49E1 pravá</t>
  </si>
  <si>
    <t>-712815544</t>
  </si>
  <si>
    <t>12,5"na začátku úseku a před v. č. 1 Předměřice</t>
  </si>
  <si>
    <t>11</t>
  </si>
  <si>
    <t>5957113015</t>
  </si>
  <si>
    <t>Kolejnice přechodové tv. R65/60E2 levá</t>
  </si>
  <si>
    <t>1669007834</t>
  </si>
  <si>
    <t>5957113020</t>
  </si>
  <si>
    <t>Kolejnice přechodové tv. R65/60E2 pravá</t>
  </si>
  <si>
    <t>-1488935308</t>
  </si>
  <si>
    <t>13</t>
  </si>
  <si>
    <t>5958125010</t>
  </si>
  <si>
    <t>Komplety s antikorozní úpravou ŽS 4 (svěrka ŽS4, šroub RS 1, matice M24, podložka Fe6)</t>
  </si>
  <si>
    <t>-1664494583</t>
  </si>
  <si>
    <t>14*4"do přejezdu P5213</t>
  </si>
  <si>
    <t>14</t>
  </si>
  <si>
    <t>5909032020</t>
  </si>
  <si>
    <t>Přesná úprava GPK koleje směrové a výškové uspořádání pražce betonové Poznámka: 1. V cenách jsou započteny náklady na úpravu směrového a výškového uspořádání strojní linkou ASP do projektované polohy s následným přesným kontrolním zaměřením prostorové polohy po ukončení prací (včetně případných technologických měření prostorové polohy koleje v průběhu prací),úpravu KL pluhem a měření mezních stavebních odchylek dle ČSN, měření technologických veličin a předání tištěných výstupů objednateli. 2. V cenách nejsou obsaženy náklady na zaměření prostorové polohy koleje před zahájením prací, doplnění a dodávku kameniva a snížení KL pod patou kolejnice.</t>
  </si>
  <si>
    <t>km</t>
  </si>
  <si>
    <t>-2005678504</t>
  </si>
  <si>
    <t>0,1"výběh mimo rozsah SČ</t>
  </si>
  <si>
    <t>15</t>
  </si>
  <si>
    <t>5910136010</t>
  </si>
  <si>
    <t>Montáž pražcové kotvy v koleji. Poznámka: 1. V cenách jsou započteny náklady na odstranění kameniva, montáž, ošetření součásti mazivem a úpravu kameniva. 2. V cenách nejsou obsaženy náklady na dodávku materiálu.</t>
  </si>
  <si>
    <t>1173229844</t>
  </si>
  <si>
    <t>16</t>
  </si>
  <si>
    <t>5910136020</t>
  </si>
  <si>
    <t>Montáž pražcové kotvy ve výhybce. Poznámka: 1. V cenách jsou započteny náklady na odstranění kameniva, montáž, ošetření součásti mazivem a úpravu kameniva. 2. V cenách nejsou obsaženy náklady na dodávku materiálu.</t>
  </si>
  <si>
    <t>2127709924</t>
  </si>
  <si>
    <t>17</t>
  </si>
  <si>
    <t>5960101040</t>
  </si>
  <si>
    <t>Pražcové kotvy pro pražec dřevěný</t>
  </si>
  <si>
    <t>25626729</t>
  </si>
  <si>
    <t>18</t>
  </si>
  <si>
    <t>5960101040R</t>
  </si>
  <si>
    <t>Pražcové kotvy pro pražec dřevěný výhybkový</t>
  </si>
  <si>
    <t>1465425277</t>
  </si>
  <si>
    <t>19</t>
  </si>
  <si>
    <t>5907010015</t>
  </si>
  <si>
    <t>Výměna LISŮ tvar UIC60, 60E2.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</si>
  <si>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-99077324</t>
  </si>
  <si>
    <t>12*3,4</t>
  </si>
  <si>
    <t>20</t>
  </si>
  <si>
    <t>5957119000</t>
  </si>
  <si>
    <t>Lepený izolovaný styk tv. UIC60 s tepelně zpracovanou hlavou délky 3,40 m</t>
  </si>
  <si>
    <t>692651439</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</si>
  <si>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</si>
  <si>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včetně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</si>
  <si>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1121794990</t>
  </si>
  <si>
    <t>26,147-24,248"s odvozem výzisku k recyklaci</t>
  </si>
  <si>
    <t>22</t>
  </si>
  <si>
    <t>5909042010</t>
  </si>
  <si>
    <t>Přesná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</si>
  <si>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-1447032491</t>
  </si>
  <si>
    <t>55"v.č. 1 Předměřice</t>
  </si>
  <si>
    <t>23</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</si>
  <si>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</si>
  <si>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</si>
  <si>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</si>
  <si>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162188678</t>
  </si>
  <si>
    <t>(26147-24248)*1,925*0,3"doplnění KL po SČ</t>
  </si>
  <si>
    <t>24</t>
  </si>
  <si>
    <t>5905105040</t>
  </si>
  <si>
    <t>Doplnění KL kamenivem souvisle strojně ve výhybce. Poznámka: 1. V cenách jsou započteny náklady na doplnění kameniva ojediněle ručně vidlemi a/nebo souvisle strojně z výsypných vozů případně nakladačem. 2. V cenách nejsou obsaženy náklady na dodávku kameniva.</t>
  </si>
  <si>
    <t>-1181981618</t>
  </si>
  <si>
    <t>50*0,1"ve v.č. 1</t>
  </si>
  <si>
    <t>25</t>
  </si>
  <si>
    <t>5955101000</t>
  </si>
  <si>
    <t>Kamenivo drcené štěrk frakce 31,5/63 třídy BI</t>
  </si>
  <si>
    <t>t</t>
  </si>
  <si>
    <t>-1838223764</t>
  </si>
  <si>
    <t>(26147-24248)*1,925*0,3*1,8</t>
  </si>
  <si>
    <t>5*1,8"ve v.č. 1</t>
  </si>
  <si>
    <t>26</t>
  </si>
  <si>
    <t>5910015010</t>
  </si>
  <si>
    <t>Odtavovací stykové svařování mobilní svářečkou kolejnic nových délky do 150 m tv. UIC60. Poznámka: 1. V cenách jsou započteny náklady na vybrání kameniva z mezipražcového prostoru, broušení kontaktních ploch, přisunutí kolejnice na svar, vyrovnání a svaření kolejnic, seříznutí svarového výronku v celém profilu kolejnice, obroušení pojížděných ploch, vizuální prohlídka, měření geometrie svaru a vedení výrobní dokumentace. 2. V cenách nejsou obsaženy náklady na kontrolu svaru ultrazvukem, podbití pražců a demontáž styku.</t>
  </si>
  <si>
    <t>svar</t>
  </si>
  <si>
    <t>-55320530</t>
  </si>
  <si>
    <t>50"((26,147-24,248)*2*1000)/75</t>
  </si>
  <si>
    <t>27</t>
  </si>
  <si>
    <t>5910020110</t>
  </si>
  <si>
    <t>Svařování kolejnic termitem plný předehřev standardní spára svar jednotlivý tv. UIC60.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</si>
  <si>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37570185</t>
  </si>
  <si>
    <t>10+24</t>
  </si>
  <si>
    <t>28</t>
  </si>
  <si>
    <t>5910035010</t>
  </si>
  <si>
    <t>Dosažení dovolené upínací teploty v BK prodloužením kolejnicového pásu v koleji tv. UIC60.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</si>
  <si>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1287664090</t>
  </si>
  <si>
    <t>29</t>
  </si>
  <si>
    <t>5910040315</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</si>
  <si>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</si>
  <si>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1644940027</t>
  </si>
  <si>
    <t>30</t>
  </si>
  <si>
    <t>5910040415</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</si>
  <si>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</si>
  <si>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304751604</t>
  </si>
  <si>
    <t>31</t>
  </si>
  <si>
    <t>5912060015</t>
  </si>
  <si>
    <t>Demontáž zajišťovací značky konzolové. Poznámka: 1. V cenách jsou započteny náklady na demontáž součástí značky, úpravu a urovnání terénu.</t>
  </si>
  <si>
    <t>-1228780199</t>
  </si>
  <si>
    <t>32</t>
  </si>
  <si>
    <t>5912065115</t>
  </si>
  <si>
    <t>Montáž zajišťovací značky ocelové sloupkové betonovaná na místě. Poznámka: 1. V cenách jsou započteny náklady na montáž součástí značky včetně zemních prací a úpravy terénu. 2. V cenách nejsou obsaženy náklady na dodávku materiálu.</t>
  </si>
  <si>
    <t>1329934735</t>
  </si>
  <si>
    <t>33</t>
  </si>
  <si>
    <t>5962119000</t>
  </si>
  <si>
    <t>Zajištění PPK značka ocelová sloupková zajišťovací k betonáži na místě včetně betonu</t>
  </si>
  <si>
    <t>2121695950</t>
  </si>
  <si>
    <t>34</t>
  </si>
  <si>
    <t>5999005020</t>
  </si>
  <si>
    <t>Třídění pražců a kolejnicových podpor. Poznámka: 1. V cenách jsou započteny náklady na manipulaci, vytřídění a uložení materiálu na úložiště nebo do skladu.</t>
  </si>
  <si>
    <t>-682580657</t>
  </si>
  <si>
    <t>((26147-24248-(25618-25564)-6)/0,6-13)*0,320"Vytřídění na ploše v žst. Předměřice</t>
  </si>
  <si>
    <t>35</t>
  </si>
  <si>
    <t>5999005030</t>
  </si>
  <si>
    <t>Třídění kolejnic. Poznámka: 1. V cenách jsou započteny náklady na manipulaci, vytřídění a uložení materiálu na úložiště nebo do skladu.</t>
  </si>
  <si>
    <t>2017722343</t>
  </si>
  <si>
    <t>3798*0,065"Vytřídění na ploše v žst. Předměřice</t>
  </si>
  <si>
    <t>OST</t>
  </si>
  <si>
    <t>Ostatní</t>
  </si>
  <si>
    <t>36</t>
  </si>
  <si>
    <t>7497351560</t>
  </si>
  <si>
    <t>Montáž přímého ukolejnění na elektrizovaných tratích nebo v kolejových obvodech</t>
  </si>
  <si>
    <t>512</t>
  </si>
  <si>
    <t>1542979482</t>
  </si>
  <si>
    <t>37</t>
  </si>
  <si>
    <t>7497371625</t>
  </si>
  <si>
    <t>Demontáže zařízení trakčního vedení svodu ukolejnění konstrukcí a stožárů - demontáž stávajícího zařízení se všemi pomocnými doplňujícími úpravami</t>
  </si>
  <si>
    <t>-1674023543</t>
  </si>
  <si>
    <t>38</t>
  </si>
  <si>
    <t>7592005120</t>
  </si>
  <si>
    <t>Montáž informačního bodu MIB 6 - uložení a připevnění na určené místo, seřízení, přezkoušení</t>
  </si>
  <si>
    <t>134418090</t>
  </si>
  <si>
    <t>39</t>
  </si>
  <si>
    <t>7592007120</t>
  </si>
  <si>
    <t>Demontáž informačního bodu MIB 6</t>
  </si>
  <si>
    <t>-2028711768</t>
  </si>
  <si>
    <t>40</t>
  </si>
  <si>
    <t>7594105400</t>
  </si>
  <si>
    <t>Montáž propojky kolíkové - naražení kolíků do děr ve stojině kolejnice, nasazení podložky a dotažení matice</t>
  </si>
  <si>
    <t>837217542</t>
  </si>
  <si>
    <t>41</t>
  </si>
  <si>
    <t>7594107400</t>
  </si>
  <si>
    <t>Demontáž propojky kolíkové - demontáž matic a podložek, vyražení kolíků propojení ze stojiny kolejnice</t>
  </si>
  <si>
    <t>1679229708</t>
  </si>
  <si>
    <t>42</t>
  </si>
  <si>
    <t>9902100100</t>
  </si>
  <si>
    <t>Doprava obousměrná mechanizací o nosnosti přes 3,5 t sypanin (kameniva, písku, suti, dlažebních kostek,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</si>
  <si>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1564690648</t>
  </si>
  <si>
    <t>9*0,174"materiál pro zajišťovací značky betonované na místě</t>
  </si>
  <si>
    <t>(26147-24248)*1,925*0,3*1,8"přeprava nového kameniva - kolej</t>
  </si>
  <si>
    <t>5*1,8"přeprava nového kameniva v.č. 1</t>
  </si>
  <si>
    <t>(26147-24248)*1,925*0,3*1,7"odvoz výzisku z čistění KL k recyklaci</t>
  </si>
  <si>
    <t>2848*0,1*0,4*1,550"odvoz materiálu z úpravy stezek</t>
  </si>
  <si>
    <t>43</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</si>
  <si>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</si>
  <si>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</si>
  <si>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1255693677</t>
  </si>
  <si>
    <t>(6-1)*(26147-24248)*1,925*0,3*1,8"přeprava nového kameniva - kolej</t>
  </si>
  <si>
    <t>(6-1)*5*1,8"přeprava nového kameniva v.č. 1</t>
  </si>
  <si>
    <t>(2-1)*(26147-24248)*1,925*0,3*1,7"odvoz výzisku z čistění KL k recyklaci</t>
  </si>
  <si>
    <t>(2-1)*2848*0,1*0,4*1,550"odvoz materiálu z úpravy stezek</t>
  </si>
  <si>
    <t>44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</si>
  <si>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</si>
  <si>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</si>
  <si>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1961874160</t>
  </si>
  <si>
    <t>2848*0,1*0,4*1,550"přeložení materiálu z úpravy stezek z žel. vozů na NA</t>
  </si>
  <si>
    <t>(26147-24248)*1,925*0,3*1,7"přeložení výzisku z čištění KL z žel. vozů na NA</t>
  </si>
  <si>
    <t>45</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</si>
  <si>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</si>
  <si>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</si>
  <si>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-2032595150</t>
  </si>
  <si>
    <t>(10+13)*0,08"dřevěné pražce k likvidaci</t>
  </si>
  <si>
    <t>14*0,3273"naložení pražců SB8 do přejezdu P5213</t>
  </si>
  <si>
    <t>10*0,065"staré bet. zajišžovací značky</t>
  </si>
  <si>
    <t>1,466"staré pryžové podložky</t>
  </si>
  <si>
    <t>1800*0,06021"nové kolejnice UIC 60 v Jaroměři</t>
  </si>
  <si>
    <t>100*0,272"poškozené betonové pražce</t>
  </si>
  <si>
    <t>46</t>
  </si>
  <si>
    <t>9902200100</t>
  </si>
  <si>
    <t>Doprava obousměrná mechanizací o nosnosti přes 3,5 t objemnějšího kusového materiálu (prefabrikátů, stožárů, výhybek, rozvaděčů, vybouraných hmot atd.) do 10 km Poznámka: 1. Ceny jsou určeny pro dopravu silničními i kolejovými vozidly. 2. V cenách obousměrné dopravy jsou započteny náklady na přepravu materiálu na místo určení včetně složení, poplatku za použití dopravní cesty a zpáteční cesty nenaloženého dopravního prostředku.</t>
  </si>
  <si>
    <t>-716902602</t>
  </si>
  <si>
    <t>(10+13)*0,08"odvoz dřevěných pražců k likvidaci</t>
  </si>
  <si>
    <t>14*0,3273"přeprava pražců SB8 do přejezdu P5213</t>
  </si>
  <si>
    <t>1800*0,06021"přeprava nových kolejnic UIC 60 z Jaroměře</t>
  </si>
  <si>
    <t>100*0,272"poškozené betonovÉ pražce</t>
  </si>
  <si>
    <t>47</t>
  </si>
  <si>
    <t>9902209200</t>
  </si>
  <si>
    <t>Doprava materiálu mechanizací o nosnosti přes 3,5 t objemnějšího kusového materiálu (prefabrikátů, stožárů, výhybek, rozvaděčů, vybouraných hmot atd.) příplatek za každých dalších 10 km Poznámka: 1. Ceny jsou určeny pro dopravu silničními i kolejovými vozidly. 2. V cenách dopravy jsou započteny náklady na přepravu materiálu na místo určení včetně složení a poplatku za použití dopravní cesty.</t>
  </si>
  <si>
    <t>-760369298</t>
  </si>
  <si>
    <t>(3-1)*(10+13)*0,08"odvoz dřevěných pražců k likvidaci</t>
  </si>
  <si>
    <t>(3-1)*10*0,065"staré bet. zajišžovací značky</t>
  </si>
  <si>
    <t>(3-1)*1,466"staré pryžové podložky</t>
  </si>
  <si>
    <t>1800*0,06021"přeprava nových kolejnic UIC 60 z Jaroměře do 20 km</t>
  </si>
  <si>
    <t>(2-1)*100*0,272"poškozené betonovÉ pražce</t>
  </si>
  <si>
    <t>48</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</si>
  <si>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</si>
  <si>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</si>
  <si>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1852232775</t>
  </si>
  <si>
    <t>2848*0,1*0,4*1,550"materiál z úpravy stezek</t>
  </si>
  <si>
    <t>49</t>
  </si>
  <si>
    <t>9909000300</t>
  </si>
  <si>
    <t>Poplatek za likvidaci dřevěných kolejnicových podpor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</si>
  <si>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-1294680277</t>
  </si>
  <si>
    <t>(10+13)*0,08</t>
  </si>
  <si>
    <t>50</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</si>
  <si>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</si>
  <si>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</si>
  <si>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830978800</t>
  </si>
  <si>
    <t>1,466"pryž. podložky</t>
  </si>
  <si>
    <t>51</t>
  </si>
  <si>
    <t>9909000500</t>
  </si>
  <si>
    <t>Poplatek uložení odpadu betonových prefabrikátů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</si>
  <si>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-1788122237</t>
  </si>
  <si>
    <t xml:space="preserve">100*0,272"uložení poškozených betonových pražců </t>
  </si>
  <si>
    <t>52</t>
  </si>
  <si>
    <t>9909000700</t>
  </si>
  <si>
    <t>Poplatek za recyklaci kameniva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</si>
  <si>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1425482560</t>
  </si>
  <si>
    <t>(26147-24248)*1,925*0,3*1,7"výzisk z čistění KL</t>
  </si>
  <si>
    <t>SO 02 - Oprava koleje č. 3 v žst. Předměřice</t>
  </si>
  <si>
    <t>Oprava stezky strojně s odstraněním drnu a nánosu přes 10 cm do 20 cm Poznámka: 1. V cenách jsou započteny náklady na odtěžení nánosu stezky a rozprostření výzisku na terén nebo naložení na dopravní prostředek a úprava povrchu stezky.</t>
  </si>
  <si>
    <t>1518211589</t>
  </si>
  <si>
    <t>787</t>
  </si>
  <si>
    <t>5907050120</t>
  </si>
  <si>
    <t>Dělení kolejnic kyslíkem, soustavy S49 nebo T Poznámka: 1. V cenách jsou započteny náklady na manipulaci, podložení, označení a provedení řezu kolejnice.</t>
  </si>
  <si>
    <t>-1848790100</t>
  </si>
  <si>
    <t>54"(26729-26211)*2/20+2</t>
  </si>
  <si>
    <t>5906140035</t>
  </si>
  <si>
    <t>Demontáž kolejového roštu koleje v ose koleje pražce dřevěné, tvar S49, T, 49E1 Poznámka: 1. V cenách jsou započteny náklady na případné odstranění kameniva, rozebrání roštu do součástí, manipulaci, naložení výzisku na dopravní prostředek a uložení na úložišti. 2. V cenách nejsou obsaženy náklady na dopravu a vytřídění.</t>
  </si>
  <si>
    <t>175680704</t>
  </si>
  <si>
    <t>5906130345</t>
  </si>
  <si>
    <t>Montáž kolejového roštu v ose koleje pražce betonové vystrojené, tvar S49, 49E1 Poznámka: 1. V cenách jsou započteny náklady na manipulaci a montáž KR, u pražců dřevěných nevystrojených i na vrtání pražců. 2. V cenách nejsou obsaženy náklady na dodávku materiálu.</t>
  </si>
  <si>
    <t>239012650</t>
  </si>
  <si>
    <t>5958128010</t>
  </si>
  <si>
    <t>Komplety ŽS 4 (šroub RS 1, matice M 24, dvojitý pružný kroužek Fe6, svěrka ŽS4)</t>
  </si>
  <si>
    <t>-1418316701</t>
  </si>
  <si>
    <t>3392"518/0,611*4</t>
  </si>
  <si>
    <t>264535815</t>
  </si>
  <si>
    <t>1696"518/0,611*2</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</si>
  <si>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</si>
  <si>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-172202225</t>
  </si>
  <si>
    <t>0,518</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</si>
  <si>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</si>
  <si>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2059331543</t>
  </si>
  <si>
    <t>518*1,665*0,4"čisění KL</t>
  </si>
  <si>
    <t>618*0,1"úprava GPK</t>
  </si>
  <si>
    <t>Kamenivo drcené štěrk frakce 31,5/63 (32/63) třídy BI</t>
  </si>
  <si>
    <t>-1244520320</t>
  </si>
  <si>
    <t>518*1,665*0,4*1,8"po čistění KL</t>
  </si>
  <si>
    <t>618*0,1*1,8"po úpravě GPK</t>
  </si>
  <si>
    <t>Přesná úprava GPK koleje směrové a výškové uspořádání pražce betonové. Poznámka: 1. V cenách jsou započteny náklady na úpravu směrového a výškového uspořádání strojní linkou ASP do projektované polohy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</si>
  <si>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-2077907879</t>
  </si>
  <si>
    <t>0,1"ve výbězích</t>
  </si>
  <si>
    <t>Umožnění volné dilatace kolejnice demontáž upevňovadel s osazením kluzných podložek Poznámka: 1. V cenách jsou započteny náklady na uvolnění, demontáž a rovnoměrné prodloužení nebo zkrácení kolejnice, vyznačení značek a vedení dokumentace. 2. V cenách nejsou obsaženy náklady na demontáž kolejnicových spojek.</t>
  </si>
  <si>
    <t>1055270775</t>
  </si>
  <si>
    <t>518*2+100</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</si>
  <si>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</si>
  <si>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</si>
  <si>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-2116104971</t>
  </si>
  <si>
    <t>54</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</si>
  <si>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</si>
  <si>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</si>
  <si>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389073288</t>
  </si>
  <si>
    <t>Umožnění volné dilatace kolejnice montáž upevňovadel s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</si>
  <si>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181982107</t>
  </si>
  <si>
    <t>5907010035</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</si>
  <si>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</si>
  <si>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1767874212</t>
  </si>
  <si>
    <t>4*3,4</t>
  </si>
  <si>
    <t>5957134000</t>
  </si>
  <si>
    <t>Lepený izolovaný styk tv. S49 (49E1) s tepelně zpracovanou hlavou délky 3,40 m</t>
  </si>
  <si>
    <t>1880443211</t>
  </si>
  <si>
    <t>Montáž zajišťovací značky ocelové sloupkové betonovaná na místě Poznámka: 1. V cenách jsou započteny náklady na montáž součástí značky včetně zemních prací a úpravy terénu. 2. V cenách nejsou obsaženy náklady na dodávku materiálu.</t>
  </si>
  <si>
    <t>1169893778</t>
  </si>
  <si>
    <t>-1032733129</t>
  </si>
  <si>
    <t>-2098189803</t>
  </si>
  <si>
    <t>1787294316</t>
  </si>
  <si>
    <t>357317305</t>
  </si>
  <si>
    <t>54,329*1,2"třídění a probírka kolejnic v Roztokách u Jilemnice</t>
  </si>
  <si>
    <t>Demontáž pražce dřevěný Poznámka: 1. V cenách jsou započteny náklady na manipulaci, demontáž, odstrojení do součástí a uložení pražců.</t>
  </si>
  <si>
    <t>-1805288805</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</si>
  <si>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</si>
  <si>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1166344139</t>
  </si>
  <si>
    <t xml:space="preserve">518*1,665*0,4*1,7"odvoz výzisku ze SČ k recyklaci </t>
  </si>
  <si>
    <t>787*0,05*1,4"odvoz výzisku ze stezek na skládku</t>
  </si>
  <si>
    <t>3*0,174"materiál pro zajišťovací značky betonované na místě</t>
  </si>
  <si>
    <t>518*1,665*0,4*1,8"doprava nového kameniva pro SČ</t>
  </si>
  <si>
    <t>618*0,1*1,8"doprava kameniva pro úpravu GPK</t>
  </si>
  <si>
    <t>-727242350</t>
  </si>
  <si>
    <t>(6-1)*518*1,665*0,4*1,8"doprava nového kameniva pro SČ do 60 km</t>
  </si>
  <si>
    <t>(6-1)*618*0,1*1,8"doprava kameniva pro úpravu GPK do 60 km</t>
  </si>
  <si>
    <t xml:space="preserve">(2-1)*518*1,665*0,4*1,7"odvoz výzisku ze SČ k recyklaci </t>
  </si>
  <si>
    <t>(2-1)*787*0,05*1,4"odvoz výzisku ze stezek na skládku</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</si>
  <si>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</si>
  <si>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147019081</t>
  </si>
  <si>
    <t>518/0,611*0,075"odvoz dřev. pražců</t>
  </si>
  <si>
    <t>0,305"odvoz pryž. podložek</t>
  </si>
  <si>
    <t>(527)*0,329"přeprava pražců SB6 do Předměřic předp. ze Smiřic a SSM HK</t>
  </si>
  <si>
    <t>(321)*0,329"přeprava pražců SB6 do Předměřic předp. z žst. Týniště nad Orlicí</t>
  </si>
  <si>
    <t>4,172"nové komplety</t>
  </si>
  <si>
    <t>0,305"nové pryžové podložky</t>
  </si>
  <si>
    <t>1100*0,04939"přeprava kolejnic S49, předp. Kunčice nad Labem</t>
  </si>
  <si>
    <t>-197002962</t>
  </si>
  <si>
    <t>(3-1)*518/0,611*0,075"odvoz dřev. pražců do 30 km</t>
  </si>
  <si>
    <t>(3-1)*321*0,329"přeprava pražců SB6 do Předměřic předp. z žst. Týniště nad Orlicí</t>
  </si>
  <si>
    <t>(3-1)*0,305"odvoz pryž. podložek do 30 km</t>
  </si>
  <si>
    <t>(10-1)*4,172"nové komplety do 100 km</t>
  </si>
  <si>
    <t>(10-1)*0,305"nové pryžové podložky do 100 km</t>
  </si>
  <si>
    <t>(6-1)*1100*0,04939"přeprava kolejnic S49, předp. Kunčice nad Labem/Roztoky u Jilemnice</t>
  </si>
  <si>
    <t>-1758810837</t>
  </si>
  <si>
    <t>787*0,05*1,4"přeložení výzisku ze stezek na skládku</t>
  </si>
  <si>
    <t xml:space="preserve">518*1,665*0,4*1,7"přeložení výzisku ze SČ k recyklaci </t>
  </si>
  <si>
    <t>193445864</t>
  </si>
  <si>
    <t>1100*0,04939"naložení kolejnic S49 k přepravě do Předměřic</t>
  </si>
  <si>
    <t>(527)*0,329"pražce SB6 do Předměřic předp. ze Smiřic a SSM HK</t>
  </si>
  <si>
    <t>(321)*0,329"pražce SB6 do Předměřic předp. z žst. Týniště nad Orlicí</t>
  </si>
  <si>
    <t>-834101050</t>
  </si>
  <si>
    <t>177629541</t>
  </si>
  <si>
    <t>518/0,611*0,075"dřev. pražce</t>
  </si>
  <si>
    <t>-1564814299</t>
  </si>
  <si>
    <t>0,305</t>
  </si>
  <si>
    <t>1519662306</t>
  </si>
  <si>
    <t xml:space="preserve">518*1,665*0,4*1,7"výzisk ze SČ k recyklaci </t>
  </si>
  <si>
    <t>SO 03 - Oprava přejezdu P5213</t>
  </si>
  <si>
    <t xml:space="preserve">    9 - Ostatní konstrukce a práce, bourání</t>
  </si>
  <si>
    <t>5913235020</t>
  </si>
  <si>
    <t>Dělení AB komunikace řezáním hloubky do 20 cm. Poznámka: 1. V cenách jsou započteny náklady na provedení úkolu.</t>
  </si>
  <si>
    <t>848412007</t>
  </si>
  <si>
    <t>2*7</t>
  </si>
  <si>
    <t>5913240020</t>
  </si>
  <si>
    <t>Odstranění AB komunikace odtěžením nebo frézováním hloubky do 20 cm. Poznámka: 1. V cenách jsou započteny náklady na odtěžení nebo frézování a naložení výzisku na dopravní prostředek.</t>
  </si>
  <si>
    <t>-1401483440</t>
  </si>
  <si>
    <t>19,35+24,13+6,66</t>
  </si>
  <si>
    <t>21"asfaltový chodník</t>
  </si>
  <si>
    <t>5913215020</t>
  </si>
  <si>
    <t>Demontáž kolejnicových dílů přejezdu ochranná kolejnice. Poznámka: 1. V cenách jsou započteny náklady na demontáž a naložení na dopravní prostředek.</t>
  </si>
  <si>
    <t>909232698</t>
  </si>
  <si>
    <t>5913040220</t>
  </si>
  <si>
    <t>Montáž celopryžové přejezdové konstrukce silně zatížené v koleji část vnitřní. Poznámka: 1. V cenách jsou započteny náklady na montáž konstrukce. 2. V cenách nejsou obsaženy náklady na dodávku materiálu.</t>
  </si>
  <si>
    <t>1989914584</t>
  </si>
  <si>
    <t>5963101021</t>
  </si>
  <si>
    <t>Pryžová přejezdová konstrukce STRAIL innoSTRAIL - pouze vnitřní panel</t>
  </si>
  <si>
    <t>793480890</t>
  </si>
  <si>
    <t>8,1/0,9</t>
  </si>
  <si>
    <t>5963101047</t>
  </si>
  <si>
    <t>Pryžová přejezdová konstrukce STRAIL spínací táhlo střední 900 mm</t>
  </si>
  <si>
    <t>-2104572776</t>
  </si>
  <si>
    <t>5963101080</t>
  </si>
  <si>
    <t>Pryžová přejezdová konstrukce STRAIL spínací táhlo 1800 mm</t>
  </si>
  <si>
    <t>10797120</t>
  </si>
  <si>
    <t>5963101125</t>
  </si>
  <si>
    <t>Přejezd celopryžový Strail pojistný díl vnitřní</t>
  </si>
  <si>
    <t>128139888</t>
  </si>
  <si>
    <t>5963101055</t>
  </si>
  <si>
    <t>Přejezd celopryžový Strail náběhový klín pero</t>
  </si>
  <si>
    <t>1901916534</t>
  </si>
  <si>
    <t>5963101060</t>
  </si>
  <si>
    <t>Přejezd celopryžový Strail náběhový klín drážka</t>
  </si>
  <si>
    <t>619139314</t>
  </si>
  <si>
    <t>5913255040</t>
  </si>
  <si>
    <t>Zřízení konstrukce vozovky asfaltobetonové s podkladní, ložní a obrusnou vrstvou tloušťky do 20 cm. Poznámka: 1. V cenách jsou započteny náklady na zřízení vozovky s živičným na podkladu ze stmelených vrstev a na manipulaci. 2. V cenách nejsou obsaženy náklady na dodávku materiálu.</t>
  </si>
  <si>
    <t>929254875</t>
  </si>
  <si>
    <t>19,35+24,13</t>
  </si>
  <si>
    <t>5963146025</t>
  </si>
  <si>
    <t>Asfaltový beton ACP 22S 50/70 hrubozrnný podkladní vrstva</t>
  </si>
  <si>
    <t>198016190</t>
  </si>
  <si>
    <t>43,480*0,06*2,4</t>
  </si>
  <si>
    <t>21*0,06*2,4"asfaltový chodník</t>
  </si>
  <si>
    <t>5963146010</t>
  </si>
  <si>
    <t>Asfaltový beton ACL 16S 50/70 hrubozrnný-ložní vrstva</t>
  </si>
  <si>
    <t>-1011400179</t>
  </si>
  <si>
    <t>5963146000</t>
  </si>
  <si>
    <t>Asfaltový beton ACO 11S 50/70 střednězrnný-obrusná vrstva</t>
  </si>
  <si>
    <t>-1903313759</t>
  </si>
  <si>
    <t>43,480*0,05*2,4</t>
  </si>
  <si>
    <t>Ostatní konstrukce a práce, bourání</t>
  </si>
  <si>
    <t>915111111R</t>
  </si>
  <si>
    <t>Vodorovné dopravní značení stříkané barvou dělící čára šířky 125 mm souvislá bílá základní</t>
  </si>
  <si>
    <t>-483255145</t>
  </si>
  <si>
    <t>2*9"položka ÚRS barva v ceně položky</t>
  </si>
  <si>
    <t>919111232R</t>
  </si>
  <si>
    <t>Řezání dilatačních spár v čerstvém cementobetonovém krytu vytvoření komůrky pro těsnící zálivku šířky 20 mm, hloubky 30 mm</t>
  </si>
  <si>
    <t>676597410</t>
  </si>
  <si>
    <t>7*4</t>
  </si>
  <si>
    <t>919121223R</t>
  </si>
  <si>
    <t>Utěsnění dilatačních spár zálivkou za studena v cementobetonovém nebo živičném krytu včetně adhezního nátěru bez těsnicího profilu pod zálivkou, pro komůrky šířky 15 mm, hloubky 30 mm</t>
  </si>
  <si>
    <t>1265990316</t>
  </si>
  <si>
    <t>7*4"položka ÚRS - zálivkový tmel v ceně položky</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</si>
  <si>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</si>
  <si>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</si>
  <si>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1839993220</t>
  </si>
  <si>
    <t>1069054004</t>
  </si>
  <si>
    <t>(50,14+21)*0,2*2,4"odvoz vybourané živice k recyklaci</t>
  </si>
  <si>
    <t>26,812"nová živice do P5213</t>
  </si>
  <si>
    <t>-1422740901</t>
  </si>
  <si>
    <t>2,282"nové přejezdové panely a díly</t>
  </si>
  <si>
    <t>-498531176</t>
  </si>
  <si>
    <t>(30-1)*2,282 "do 350 km</t>
  </si>
  <si>
    <t>9909000600</t>
  </si>
  <si>
    <t>Poplatek za recyklaci odpadu (asfaltové směsi, kusový beton)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</si>
  <si>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117783372</t>
  </si>
  <si>
    <t>(50,140+21)*0,2*2,4"vybouraná živice</t>
  </si>
  <si>
    <t>SO 04 - Následná úprava GPK a broušení</t>
  </si>
  <si>
    <t>1 - TÚ HK - Předměřice</t>
  </si>
  <si>
    <t>2 - Kolej č. 3 a v. č. 3 Předměřice n. L.</t>
  </si>
  <si>
    <t>TÚ HK - Předměřice</t>
  </si>
  <si>
    <t>5909030020</t>
  </si>
  <si>
    <t>Následná úprava GPK koleje směrové a výškové uspořádání pražce betonové.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</si>
  <si>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-1539554364</t>
  </si>
  <si>
    <t>26,147-24,248+2*0,1</t>
  </si>
  <si>
    <t>1496734673</t>
  </si>
  <si>
    <t>(26147-24248+100)*0,1</t>
  </si>
  <si>
    <t>-1386187184</t>
  </si>
  <si>
    <t>(26147-24248+100)*0,1*1,8</t>
  </si>
  <si>
    <t>5910063050</t>
  </si>
  <si>
    <t>Opravné souvislé broušení koleje s kolejnicemi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</si>
  <si>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1963230515</t>
  </si>
  <si>
    <t>(26,147-24,248)*1000"odstranění oduhličené vrstvy</t>
  </si>
  <si>
    <t>5905110010</t>
  </si>
  <si>
    <t>Snížení KL pod patou kolejnice v koleji. Poznámka: 1. V cenách jsou započteny náklady na snížení KL pod patou kolejnice ručně vidlemi. 2. V cenách nejsou obsaženy náklady na doplnění a dodávku kameniva.</t>
  </si>
  <si>
    <t>707657918</t>
  </si>
  <si>
    <t>(26,147-24,248)+0,100</t>
  </si>
  <si>
    <t>1091920906</t>
  </si>
  <si>
    <t>1319863365</t>
  </si>
  <si>
    <t>1906243431</t>
  </si>
  <si>
    <t>1752584762</t>
  </si>
  <si>
    <t>1520275693</t>
  </si>
  <si>
    <t>-542712345</t>
  </si>
  <si>
    <t>2107690167</t>
  </si>
  <si>
    <t>(26147-24248+100)*0,1*1,8"přeprava nového kameniva</t>
  </si>
  <si>
    <t>-1325628009</t>
  </si>
  <si>
    <t>(6-1)*(26147-24248+100)*0,1*1,8"přeprava nového kameniva do 60 km</t>
  </si>
  <si>
    <t>Kolej č. 3 a v. č. 3 Předměřice n. L.</t>
  </si>
  <si>
    <t>760763876</t>
  </si>
  <si>
    <t>0,518+0,1</t>
  </si>
  <si>
    <t>5909040010</t>
  </si>
  <si>
    <t>Následná úprava GPK výhybky směrové a výškové uspořádání pražce dřevěné nebo ocelové. Poznámka: 1. V cenách jsou započteny náklady na úpravu směrového a výškového uspořádání strojní linkou ASP do projektované polohy s přesným zaměřením její prostorové polohy po konsolidaci KL,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</si>
  <si>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922903684</t>
  </si>
  <si>
    <t>37,83+55</t>
  </si>
  <si>
    <t>-2020397701</t>
  </si>
  <si>
    <t>(618+100)*0,1</t>
  </si>
  <si>
    <t>-1438167547</t>
  </si>
  <si>
    <t>7,5+10,2</t>
  </si>
  <si>
    <t>-1123462872</t>
  </si>
  <si>
    <t>730225782</t>
  </si>
  <si>
    <t>-1904916531</t>
  </si>
  <si>
    <t>71,8*1,8</t>
  </si>
  <si>
    <t>(7,5+10,2)*1,8</t>
  </si>
  <si>
    <t>1661547777</t>
  </si>
  <si>
    <t>(618+100)*0,1*1,8"přeprava nového kameniva</t>
  </si>
  <si>
    <t>1511989385</t>
  </si>
  <si>
    <t>(6-1)*(618+100)*0,1*1,8"přeprava nového kameniva</t>
  </si>
  <si>
    <t>(6-1)*(7,5+10,2)*1,8</t>
  </si>
  <si>
    <t>SO 05 - Mostní objekty</t>
  </si>
  <si>
    <t>Soupis:</t>
  </si>
  <si>
    <t>SO 05-01 - Most v km 24,392</t>
  </si>
  <si>
    <t>1 - Zemní práce</t>
  </si>
  <si>
    <t>2 - Zakládání</t>
  </si>
  <si>
    <t>6 - Úpravy povrchů, podlahy a osazování výplní</t>
  </si>
  <si>
    <t>9 - Ostatní konstrukce a práce, bourání</t>
  </si>
  <si>
    <t>99 - Přesun hmot a manipulace se sutí</t>
  </si>
  <si>
    <t>D4 - Materiály</t>
  </si>
  <si>
    <t xml:space="preserve">    4 - Vodorovné konstrukce</t>
  </si>
  <si>
    <t>m - Práce a dodávky M</t>
  </si>
  <si>
    <t>767 - Konstrukce zámečnické</t>
  </si>
  <si>
    <t>Zemní práce</t>
  </si>
  <si>
    <t>119001422</t>
  </si>
  <si>
    <t>Dočasné zajištění podzemního potrubí nebo vedení ve výkopišti ve stavu i poloze, ve kterých byla na začátku zemních prací a to s podepřením, vzepřením nebo vyvěšením, případně s ochranným bedněním, se zřízením a odstraněním zajišťovací konstrukce, s opotřebením hmot kabelů a kabelových tratí z volně ložených kabelů a to přes 3 do 6 kabelů</t>
  </si>
  <si>
    <t>CS ÚRS 2024 01</t>
  </si>
  <si>
    <t>Online PSC</t>
  </si>
  <si>
    <t>https://podminky.urs.cz/item/CS_URS_2024_01/119001422</t>
  </si>
  <si>
    <t>129951122</t>
  </si>
  <si>
    <t>Bourání konstrukcí v odkopávkách a prokopávkách strojně s přemístěním suti na hromady na vzdálenost do 20 m nebo s naložením na dopravní prostředek z betonu prostého prokládaného kamenem</t>
  </si>
  <si>
    <t>https://podminky.urs.cz/item/CS_URS_2024_01/129951122</t>
  </si>
  <si>
    <t>4*(1,5*0,5*0,3) "bourání betonu za křídly"</t>
  </si>
  <si>
    <t>139911113</t>
  </si>
  <si>
    <t>Bourání konstrukcí v hloubených vykopávkách ručně s přemístěním suti na hromady na vzdálenost do 20 m nebo s naložením na dopravní prostředek ze zdiva kamenného, pro jakýkoliv druh kamene na maltu cementovou</t>
  </si>
  <si>
    <t>https://podminky.urs.cz/item/CS_URS_2024_01/139911113</t>
  </si>
  <si>
    <t>0,9*0,3*0,3 "odstranění kamene z OP1"</t>
  </si>
  <si>
    <t>5904020110</t>
  </si>
  <si>
    <t>Vyřezání křovin porost hustý 6 a více kusů stonků na m2 plochy sklon terénu do 1:2 Poznámka: 1. V cenách jsou započteny náklady na vyřezání a likvidaci výřezu spálením, štěpkováním nebo jeho naložení na dopravní prostředek a uložení na skládku. 2. V cenách nejsou obsaženy náklady na dopravu a skládkovné.</t>
  </si>
  <si>
    <t>460031212</t>
  </si>
  <si>
    <t>Přípravné terénní práce štěpkování s naložením na dopravní prostředek a odvozem do 20 km keřového porostu nebo stromků průměru kmínků do 5 cm hustého</t>
  </si>
  <si>
    <t>https://podminky.urs.cz/item/CS_URS_2024_01/460031212</t>
  </si>
  <si>
    <t>115001105</t>
  </si>
  <si>
    <t>Převedení vody potrubím průměru DN přes 300 do 600</t>
  </si>
  <si>
    <t>https://podminky.urs.cz/item/CS_URS_2024_01/115001105</t>
  </si>
  <si>
    <t>2*8 "2x DN300"</t>
  </si>
  <si>
    <t>115101202</t>
  </si>
  <si>
    <t>Čerpání vody na dopravní výšku do 10 m s uvažovaným průměrným přítokem přes 500 do 1 000 l/min</t>
  </si>
  <si>
    <t>hod</t>
  </si>
  <si>
    <t>https://podminky.urs.cz/item/CS_URS_2024_01/115101202</t>
  </si>
  <si>
    <t>8*8</t>
  </si>
  <si>
    <t>122202508</t>
  </si>
  <si>
    <t>Odkopávky a prokopávky nezapažené pro spodní stavbu železnic strojně v hornině třídy těžitelnosti I skupiny 3 Příplatek k cenám za ztížení při rekonstrukcích</t>
  </si>
  <si>
    <t>https://podminky.urs.cz/item/CS_URS_2024_01/122202508</t>
  </si>
  <si>
    <t>122252501</t>
  </si>
  <si>
    <t>Odkopávky a prokopávky nezapažené pro spodní stavbu železnic strojně v hornině třídy těžitelnosti I skupiny 3 do 100 m3</t>
  </si>
  <si>
    <t>https://podminky.urs.cz/item/CS_URS_2024_01/122252501</t>
  </si>
  <si>
    <t>7*3*0,5 "pod mostem"</t>
  </si>
  <si>
    <t>4*(1,5*3*0,4) "výkop pro dlažbu za křídly"</t>
  </si>
  <si>
    <t>153191121</t>
  </si>
  <si>
    <t>Těsnění hradicích stěn nepropustnou hrázkou ze zhutněné sypaniny při stěně nebo nepropustnou výplní ze zhutněné sypaniny mezi stěnami zřízení</t>
  </si>
  <si>
    <t>https://podminky.urs.cz/item/CS_URS_2024_01/153191121</t>
  </si>
  <si>
    <t>2*(5*1*0,5)</t>
  </si>
  <si>
    <t>153191131</t>
  </si>
  <si>
    <t>Těsnění hradicích stěn nepropustnou hrázkou ze zhutněné sypaniny při stěně nebo nepropustnou výplní ze zhutněné sypaniny mezi stěnami odstranění</t>
  </si>
  <si>
    <t>https://podminky.urs.cz/item/CS_URS_2024_01/153191131</t>
  </si>
  <si>
    <t>162751117</t>
  </si>
  <si>
    <t>Vodorovné přemístění výkopku nebo sypaniny po suchu na obvyklém dopravním prostředku, bez naložení výkopku, avšak se složením bez rozhrnutí z horniny třídy těžitelnosti I skupiny 1 až 3 na vzdálenost přes 9 000 do 10 000 m</t>
  </si>
  <si>
    <t>https://podminky.urs.cz/item/CS_URS_2024_01/162751117</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</si>
  <si>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</si>
  <si>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</si>
  <si>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https://podminky.urs.cz/item/CS_URS_2024_01/162751119</t>
  </si>
  <si>
    <t>167151101</t>
  </si>
  <si>
    <t>Nakládání, skládání a překládání neulehlého výkopku nebo sypaniny strojně nakládání, množství do 100 m3, z horniny třídy těžitelnosti I, skupiny 1 až 3</t>
  </si>
  <si>
    <t>https://podminky.urs.cz/item/CS_URS_2024_01/167151101</t>
  </si>
  <si>
    <t>182201101</t>
  </si>
  <si>
    <t>Svahování trvalých svahů do projektovaných profilů strojně s potřebným přemístěním výkopku při svahování násypů v jakékoliv hornině</t>
  </si>
  <si>
    <t>https://podminky.urs.cz/item/CS_URS_2024_01/182201101</t>
  </si>
  <si>
    <t>4*10</t>
  </si>
  <si>
    <t>Zakládání</t>
  </si>
  <si>
    <t>274313811</t>
  </si>
  <si>
    <t>Základy z betonu prostého pasy betonu kamenem neprokládaného tř. C 25/30</t>
  </si>
  <si>
    <t>https://podminky.urs.cz/item/CS_URS_2024_01/274313811</t>
  </si>
  <si>
    <t>4*(1,5*3*0,25) "zakončení křídel"</t>
  </si>
  <si>
    <t>274322511</t>
  </si>
  <si>
    <t>Základy z betonu železového (bez výztuže) pasy z betonu se zvýšenými nároky na prostředí tř. C 25/30</t>
  </si>
  <si>
    <t>https://podminky.urs.cz/item/CS_URS_2024_01/274322511</t>
  </si>
  <si>
    <t>2*(5*0,8*0,25) "stabilizační práh u OP1 a OP2"</t>
  </si>
  <si>
    <t>2*(5*0,5*0,3) "OP1 + OP2 výplň ŽB"</t>
  </si>
  <si>
    <t>274351111</t>
  </si>
  <si>
    <t>Bednění základových konstrukcí pasů tradiční oboustranné</t>
  </si>
  <si>
    <t>2*(5*0,8) "OP1+OP2)</t>
  </si>
  <si>
    <t>4*((1,5*3)+(3*0,25)) "bednění zakončení křídel"</t>
  </si>
  <si>
    <t>274351122</t>
  </si>
  <si>
    <t>Bednění základů pasů rovné odstranění</t>
  </si>
  <si>
    <t>https://podminky.urs.cz/item/CS_URS_2024_01/274351122</t>
  </si>
  <si>
    <t>8+21</t>
  </si>
  <si>
    <t>274361821</t>
  </si>
  <si>
    <t>Výztuž základů pasů z betonářské oceli 10 505 (R) nebo BSt 500</t>
  </si>
  <si>
    <t>https://podminky.urs.cz/item/CS_URS_2024_01/274361821</t>
  </si>
  <si>
    <t>3,5*0,15</t>
  </si>
  <si>
    <t>Úpravy povrchů, podlahy a osazování výplní</t>
  </si>
  <si>
    <t>628613222</t>
  </si>
  <si>
    <t>Protikorozní ochrana ocelových mostních konstrukcí včetně otryskání povrchu základní a podkladní epoxidový a vrchní polyuretanový nátěr bez metalizace II. třídy</t>
  </si>
  <si>
    <t>https://podminky.urs.cz/item/CS_URS_2024_01/628613222</t>
  </si>
  <si>
    <t>16*(0,31*1,1) "sloupky u zábradlí"</t>
  </si>
  <si>
    <t>6*(0,30*9) "madla u zábradlí"</t>
  </si>
  <si>
    <t>90 "nátěr OK + středové podlahy"</t>
  </si>
  <si>
    <t>941111111</t>
  </si>
  <si>
    <t>Lešení řadové trubkové lehké pracovní s podlahami s provozním zatížením tř. 3 do 200 kg/m2 šířky tř. W06 od 0,6 do 0,9 m výšky do 10 m montáž</t>
  </si>
  <si>
    <t>https://podminky.urs.cz/item/CS_URS_2024_01/941111111</t>
  </si>
  <si>
    <t>2*(5*5) "vpravo a vlevo mostu"</t>
  </si>
  <si>
    <t>941111211</t>
  </si>
  <si>
    <t>Lešení řadové trubkové lehké pracovní s podlahami s provozním zatížením tř. 3 do 200 kg/m2 šířky tř. W06 od 0,6 do 0,9 m výšky do 10 m příplatek k ceně za každý den použití</t>
  </si>
  <si>
    <t>https://podminky.urs.cz/item/CS_URS_2024_01/941111211</t>
  </si>
  <si>
    <t>50*10</t>
  </si>
  <si>
    <t>941111811</t>
  </si>
  <si>
    <t>Lešení řadové trubkové lehké pracovní s podlahami s provozním zatížením tř. 3 do 200 kg/m2 šířky tř. W06 od 0,6 do 0,9 m výšky do 10 m demontáž</t>
  </si>
  <si>
    <t>https://podminky.urs.cz/item/CS_URS_2024_01/941111811</t>
  </si>
  <si>
    <t>944611111</t>
  </si>
  <si>
    <t>Plachta ochranná zavěšená na konstrukci lešení z textilie z umělých vláken montáž</t>
  </si>
  <si>
    <t>https://podminky.urs.cz/item/CS_URS_2024_01/944611111</t>
  </si>
  <si>
    <t>7*4 "pod mostem"</t>
  </si>
  <si>
    <t>4*(3*2) "zábradlí u výběhových zídek"</t>
  </si>
  <si>
    <t>944611211</t>
  </si>
  <si>
    <t>Plachta ochranná zavěšená na konstrukci lešení z textilie z umělých vláken příplatek k ceně za každý den použití</t>
  </si>
  <si>
    <t>https://podminky.urs.cz/item/CS_URS_2024_01/944611211</t>
  </si>
  <si>
    <t>52*10</t>
  </si>
  <si>
    <t>944611811</t>
  </si>
  <si>
    <t>Plachta ochranná zavěšená na konstrukci lešení z textilie z umělých vláken demontáž</t>
  </si>
  <si>
    <t>https://podminky.urs.cz/item/CS_URS_2024_01/944611811</t>
  </si>
  <si>
    <t>985132111</t>
  </si>
  <si>
    <t>Očištění ploch líce kleneb a podhledů tlakovou vodou</t>
  </si>
  <si>
    <t>56</t>
  </si>
  <si>
    <t>https://podminky.urs.cz/item/CS_URS_2024_01/985132111</t>
  </si>
  <si>
    <t>2*(5*1,5) "OP1 + OP2"</t>
  </si>
  <si>
    <t>4*(4*(2*0,5)) "výběhové zídky"</t>
  </si>
  <si>
    <t>2*(5*1,2) "závěrné zdi"</t>
  </si>
  <si>
    <t>985231112</t>
  </si>
  <si>
    <t>Spárování zdiva hloubky do 40 mm aktivovanou maltou délky spáry na 1 m2 upravované plochy přes 6 do 12 m</t>
  </si>
  <si>
    <t>58</t>
  </si>
  <si>
    <t>https://podminky.urs.cz/item/CS_URS_2024_01/985231112</t>
  </si>
  <si>
    <t>2*(5*1,5)*0,3 "OP1 + OP2 30%"</t>
  </si>
  <si>
    <t>985311111</t>
  </si>
  <si>
    <t>Reprofilace betonu sanačními maltami na cementové bázi ručně stěn, tloušťky do 10 mm</t>
  </si>
  <si>
    <t>60</t>
  </si>
  <si>
    <t>https://podminky.urs.cz/item/CS_URS_2024_01/985311111</t>
  </si>
  <si>
    <t>2*(5*0,6) "vršek OP1 a OP2"</t>
  </si>
  <si>
    <t>99</t>
  </si>
  <si>
    <t>Přesun hmot a manipulace se sutí</t>
  </si>
  <si>
    <t>997013601</t>
  </si>
  <si>
    <t>Poplatek za uložení stavebního odpadu na skládce (skládkovné) z prostého betonu zatříděného do Katalogu odpadů pod kódem 17 01 01</t>
  </si>
  <si>
    <t>62</t>
  </si>
  <si>
    <t>https://podminky.urs.cz/item/CS_URS_2024_01/997013601</t>
  </si>
  <si>
    <t>997013843</t>
  </si>
  <si>
    <t>Poplatek za uložení stavebního odpadu na skládce (skládkovné) odpadního materiálu po otryskávání s obsahem nebezpečných látek zatříděného do katalogu odpadů pod kódem 12 01 16</t>
  </si>
  <si>
    <t>64</t>
  </si>
  <si>
    <t>https://podminky.urs.cz/item/CS_URS_2024_01/997013843</t>
  </si>
  <si>
    <t>(106,656*0,05)*1,6 "po otryskání železných konstrukcí"</t>
  </si>
  <si>
    <t>997221655</t>
  </si>
  <si>
    <t>Poplatek za uložení stavebního odpadu na skládce (skládkovné) zeminy a kamení zatříděného do Katalogu odpadů pod kódem 17 05 04</t>
  </si>
  <si>
    <t>66</t>
  </si>
  <si>
    <t>https://podminky.urs.cz/item/CS_URS_2024_01/997221655</t>
  </si>
  <si>
    <t>997241528</t>
  </si>
  <si>
    <t>Doprava vybouraných hmot, konstrukcí nebo suti pro dráhy kolejové nakládání nebo překládání vybouraných hmot nebo konstrukcí</t>
  </si>
  <si>
    <t>68</t>
  </si>
  <si>
    <t>https://podminky.urs.cz/item/CS_URS_2024_01/997241528</t>
  </si>
  <si>
    <t>998212111</t>
  </si>
  <si>
    <t>Přesun hmot pro mosty zděné, betonové monolitické, spřažené ocelobetonové nebo kovové vodorovná dopravní vzdálenost do 100 m výška mostu do 20 m</t>
  </si>
  <si>
    <t>70</t>
  </si>
  <si>
    <t>https://podminky.urs.cz/item/CS_URS_2024_01/998212111</t>
  </si>
  <si>
    <t>D4</t>
  </si>
  <si>
    <t>Materiály</t>
  </si>
  <si>
    <t>60552001</t>
  </si>
  <si>
    <t>hranol stavební řezivo dub průřezu do 224cm2 přes dl 8m</t>
  </si>
  <si>
    <t>72</t>
  </si>
  <si>
    <t>2*(2,4*0,24*0,21) "2x pozednice"</t>
  </si>
  <si>
    <t>63126002</t>
  </si>
  <si>
    <t>rošt kompozitní pochůzný litý 30x30/30mm A15</t>
  </si>
  <si>
    <t>74</t>
  </si>
  <si>
    <t>26,2</t>
  </si>
  <si>
    <t>583810860</t>
  </si>
  <si>
    <t>kámen lomový upravený štípaný (80, 40, 20 cm) pískovec</t>
  </si>
  <si>
    <t>76</t>
  </si>
  <si>
    <t>1,5*2,4</t>
  </si>
  <si>
    <t>13010722</t>
  </si>
  <si>
    <t>ocel profilová jakost S235JR (11 375) průřez I (IPN) 200</t>
  </si>
  <si>
    <t>78</t>
  </si>
  <si>
    <t>P</t>
  </si>
  <si>
    <t>Poznámka k položce:_x000d_
Poznámka k položce: Hmotnost: 26,30 kg/m</t>
  </si>
  <si>
    <t>Vodorovné konstrukce</t>
  </si>
  <si>
    <t>429172211</t>
  </si>
  <si>
    <t>Oprava ocelových prvků mostních konstrukcí ztužidel, sedel pro centrické uložení mostnic, stoliček, diagonál, svislic, styčníkových plechů, chodníkových konzol, podlahových nosníků, kabelových žlabů a ostatních drobných prvků montáž šroubovaných nebo svařovaných, hmotnosti do 100 kg</t>
  </si>
  <si>
    <t>kg</t>
  </si>
  <si>
    <t>80</t>
  </si>
  <si>
    <t>https://podminky.urs.cz/item/CS_URS_2024_01/429172211</t>
  </si>
  <si>
    <t>(2*5,5)*26,2 "profil I pod kompozitní rošty"</t>
  </si>
  <si>
    <t>451313521</t>
  </si>
  <si>
    <t>Podkladní vrstva z betonu prostého pod dlažbu se zvýšenými nároky na prostředí tl. přes 100 do 150 mm</t>
  </si>
  <si>
    <t>82</t>
  </si>
  <si>
    <t>https://podminky.urs.cz/item/CS_URS_2024_01/451313521</t>
  </si>
  <si>
    <t>4*(1,5*3) "dlažba křídel"</t>
  </si>
  <si>
    <t>465513257</t>
  </si>
  <si>
    <t>Dlažba svahu u mostních opěr z upraveného lomového žulového kamene s vyspárováním maltou MC 25, šíře spáry 15 mm do betonového lože C 25/30 tloušťky 250 mm, plochy přes 10 m2</t>
  </si>
  <si>
    <t>84</t>
  </si>
  <si>
    <t>https://podminky.urs.cz/item/CS_URS_2024_01/465513257</t>
  </si>
  <si>
    <t>521272351</t>
  </si>
  <si>
    <t>Jednotlivá výměna mostnic a pozednic bez demontáže železničního svršku pozednic</t>
  </si>
  <si>
    <t>86</t>
  </si>
  <si>
    <t>https://podminky.urs.cz/item/CS_URS_2024_01/521272351</t>
  </si>
  <si>
    <t>Práce a dodávky M</t>
  </si>
  <si>
    <t>HZS0000005</t>
  </si>
  <si>
    <t>Menzi-Muck</t>
  </si>
  <si>
    <t>Sh</t>
  </si>
  <si>
    <t>88</t>
  </si>
  <si>
    <t>2*8</t>
  </si>
  <si>
    <t>767</t>
  </si>
  <si>
    <t>Konstrukce zámečnické</t>
  </si>
  <si>
    <t>421941512</t>
  </si>
  <si>
    <t>Demontáž podlahových plechů s výztuhami</t>
  </si>
  <si>
    <t>90</t>
  </si>
  <si>
    <t>https://podminky.urs.cz/item/CS_URS_2024_01/421941512</t>
  </si>
  <si>
    <t>2*(1,45*5,5) "demontáž chodníkových podlah"</t>
  </si>
  <si>
    <t>0,75*6,25 "středové podlahy"</t>
  </si>
  <si>
    <t>767591002</t>
  </si>
  <si>
    <t>Montáž výrobků z kompozitů podlah nebo podest z pochůzných litých roštů hmotnosti přes 15 do 30 kg/m2</t>
  </si>
  <si>
    <t>92</t>
  </si>
  <si>
    <t>https://podminky.urs.cz/item/CS_URS_2024_01/767591002</t>
  </si>
  <si>
    <t>2*(6*1,6) "kompozitní rošty pro chodníkové podlahy"</t>
  </si>
  <si>
    <t>1*7 "kompozitní rošty pro středové podlahy"</t>
  </si>
  <si>
    <t>767591021</t>
  </si>
  <si>
    <t>Montáž výrobků z kompozitů podlah nebo podest Příplatek k cenám za zkrácení a úpravu roštu</t>
  </si>
  <si>
    <t>94</t>
  </si>
  <si>
    <t>https://podminky.urs.cz/item/CS_URS_2024_01/767591021</t>
  </si>
  <si>
    <t>2*6 "chodníkový podlahy"</t>
  </si>
  <si>
    <t>1+(2*(0,25*7)) "středové podlahy"</t>
  </si>
  <si>
    <t>938905311</t>
  </si>
  <si>
    <t>Údržba ocelových konstrukcí údržba ložisek očistění, nátěr, namazání</t>
  </si>
  <si>
    <t>96</t>
  </si>
  <si>
    <t>https://podminky.urs.cz/item/CS_URS_2024_01/938905311</t>
  </si>
  <si>
    <t>938905312</t>
  </si>
  <si>
    <t>Údržba ocelových konstrukcí údržba ložisek vysekání obetonávky a zalití ložiskových desek</t>
  </si>
  <si>
    <t>98</t>
  </si>
  <si>
    <t>https://podminky.urs.cz/item/CS_URS_2024_01/938905312</t>
  </si>
  <si>
    <t>SO 05-02 - Propustek v km 24,855</t>
  </si>
  <si>
    <t xml:space="preserve">    1 - Zemní práce</t>
  </si>
  <si>
    <t xml:space="preserve">    2 - Zakládání</t>
  </si>
  <si>
    <t xml:space="preserve">    3 - Svislé a kompletní konstrukce</t>
  </si>
  <si>
    <t xml:space="preserve">    997 - Přesun sutě</t>
  </si>
  <si>
    <t>119001421.1</t>
  </si>
  <si>
    <t>Dočasné zajištění kabelů a kabelových tratí ze 3 volně ložených kabelů</t>
  </si>
  <si>
    <t>122352501</t>
  </si>
  <si>
    <t>Odkopávky a prokopávky nezapažené pro spodní stavbu železnic strojně v hornině třídy těžitelnosti II skupiny 4 do 100 m3</t>
  </si>
  <si>
    <t>https://podminky.urs.cz/item/CS_URS_2024_01/122352501</t>
  </si>
  <si>
    <t>8*1,4*0,4 "výkop pro základ trouby"</t>
  </si>
  <si>
    <t>2*(6*2*0,4) "výkop pro dlažbu"</t>
  </si>
  <si>
    <t>122352508</t>
  </si>
  <si>
    <t>Odkopávky a prokopávky nezapažené pro spodní stavbu železnic strojně v hornině třídy těžitelnosti II skupiny 4 Příplatek k cenám za ztížení při rekonstrukcích</t>
  </si>
  <si>
    <t>https://podminky.urs.cz/item/CS_URS_2024_01/122352508</t>
  </si>
  <si>
    <t>162202111</t>
  </si>
  <si>
    <t>Vodorovné přemístění drnu na suchu na vzdálenost přes 50 do 100 m</t>
  </si>
  <si>
    <t>https://podminky.urs.cz/item/CS_URS_2024_01/162202111</t>
  </si>
  <si>
    <t>182251101</t>
  </si>
  <si>
    <t>https://podminky.urs.cz/item/CS_URS_2024_01/182251101</t>
  </si>
  <si>
    <t>15*4</t>
  </si>
  <si>
    <t>271542211</t>
  </si>
  <si>
    <t>Podsyp pod základové konstrukce se zhutněním a urovnáním povrchu ze štěrkodrtě netříděné</t>
  </si>
  <si>
    <t>https://podminky.urs.cz/item/CS_URS_2024_01/271542211</t>
  </si>
  <si>
    <t>8*1,4*0,2" základ pod beton"</t>
  </si>
  <si>
    <t>271572211</t>
  </si>
  <si>
    <t>Podsyp pod základové konstrukce se zhutněním a urovnáním povrchu ze štěrkopísku netříděného</t>
  </si>
  <si>
    <t>https://podminky.urs.cz/item/CS_URS_2024_01/271572211</t>
  </si>
  <si>
    <t>3*(8*0,5*(2*1)) "3 vrstvy okolo trouby"</t>
  </si>
  <si>
    <t>273313811</t>
  </si>
  <si>
    <t>Základy z betonu prostého desky z betonu kamenem neprokládaného tř. C 25/30</t>
  </si>
  <si>
    <t>https://podminky.urs.cz/item/CS_URS_2024_01/273313811</t>
  </si>
  <si>
    <t>8*1,4*0,2 "základ pod troubu"</t>
  </si>
  <si>
    <t>2*(6*2*0,25) "zakončení dlažby vtok + výtok"</t>
  </si>
  <si>
    <t>2*((6*2)+(6*0,25)) "bednění zakončení křídel"</t>
  </si>
  <si>
    <t>Svislé a kompletní konstrukce</t>
  </si>
  <si>
    <t>319124111</t>
  </si>
  <si>
    <t>Osazení prefabrikovaných říms, krycích desek a drobných mostních konstrukcí z dílců železobetonových železničním kolejovým jeřábem hmotnosti dílce jednotlivě do 5 t</t>
  </si>
  <si>
    <t>https://podminky.urs.cz/item/CS_URS_2024_01/319124111</t>
  </si>
  <si>
    <t>8*1 "8 ks ŽB propusetk"</t>
  </si>
  <si>
    <t>451315127</t>
  </si>
  <si>
    <t>Podkladní a výplňové vrstvy z betonu prostého tloušťky do 150 mm, z betonu C 25/30</t>
  </si>
  <si>
    <t>https://podminky.urs.cz/item/CS_URS_2024_01/451315127</t>
  </si>
  <si>
    <t>465513156</t>
  </si>
  <si>
    <t>Dlažba svahu u mostních opěr z upraveného lomového žulového kamene s vyspárováním maltou MC 25, šíře spáry 15 mm do betonového lože C 25/30 tloušťky 200 mm, plochy do 10 m2</t>
  </si>
  <si>
    <t>https://podminky.urs.cz/item/CS_URS_2024_01/465513156</t>
  </si>
  <si>
    <t>2*(6*2) "dlažba vtok + výtok"</t>
  </si>
  <si>
    <t>2*(3,14*0,5^2) "dlažba okolo trouby"</t>
  </si>
  <si>
    <t>927111133</t>
  </si>
  <si>
    <t>Železniční propustek železobetonové trouby DN 1000 mm</t>
  </si>
  <si>
    <t>https://podminky.urs.cz/item/CS_URS_2024_01/927111133</t>
  </si>
  <si>
    <t>6 "střed trouby, položka včetně materiálu"</t>
  </si>
  <si>
    <t>59222064</t>
  </si>
  <si>
    <t>trouba ŽB hrdlová s čedičovou výstelkou DN 1000 180°</t>
  </si>
  <si>
    <t>2*1 "vtok + výtok"</t>
  </si>
  <si>
    <t>962052210</t>
  </si>
  <si>
    <t>Bourání zdiva železobetonového nadzákladového, objemu do 1 m3</t>
  </si>
  <si>
    <t>https://podminky.urs.cz/item/CS_URS_2024_01/962052210</t>
  </si>
  <si>
    <t>(4,7*4*1,3)-3,7 "bourání starého propustku"</t>
  </si>
  <si>
    <t>997</t>
  </si>
  <si>
    <t>Přesun sutě</t>
  </si>
  <si>
    <t>997013602</t>
  </si>
  <si>
    <t>Poplatek za uložení stavebního odpadu na skládce (skládkovné) z armovaného betonu zatříděného do Katalogu odpadů pod kódem 17 01 01</t>
  </si>
  <si>
    <t>https://podminky.urs.cz/item/CS_URS_2024_01/997013602</t>
  </si>
  <si>
    <t>997211511</t>
  </si>
  <si>
    <t>Vodorovná doprava suti nebo vybouraných hmot suti se složením a hrubým urovnáním, na vzdálenost do 1 km</t>
  </si>
  <si>
    <t>https://podminky.urs.cz/item/CS_URS_2024_01/997211511</t>
  </si>
  <si>
    <t>997211611</t>
  </si>
  <si>
    <t>Nakládání suti nebo vybouraných hmot na dopravní prostředky pro vodorovnou dopravu suti</t>
  </si>
  <si>
    <t>https://podminky.urs.cz/item/CS_URS_2024_01/997211611</t>
  </si>
  <si>
    <t>997211612</t>
  </si>
  <si>
    <t>Nakládání suti nebo vybouraných hmot na dopravní prostředky pro vodorovnou dopravu vybouraných hmot</t>
  </si>
  <si>
    <t>https://podminky.urs.cz/item/CS_URS_2024_01/997211612</t>
  </si>
  <si>
    <t>SO 05-03 - Propustek v km 25,125</t>
  </si>
  <si>
    <t xml:space="preserve">    998 - Přesun hmot</t>
  </si>
  <si>
    <t>7*2,2*0,6 "výkop pro základ propustku"</t>
  </si>
  <si>
    <t>171151103</t>
  </si>
  <si>
    <t>Uložení sypanin do násypů strojně s rozprostřením sypaniny ve vrstvách a s hrubým urovnáním zhutněných z hornin soudržných jakékoliv třídy těžitelnosti</t>
  </si>
  <si>
    <t>https://podminky.urs.cz/item/CS_URS_2024_01/171151103</t>
  </si>
  <si>
    <t>2*(9*1*2,2) "zásyp okolo propustku"</t>
  </si>
  <si>
    <t>58337303</t>
  </si>
  <si>
    <t>štěrkopísek frakce 0/8</t>
  </si>
  <si>
    <t>39,6*2</t>
  </si>
  <si>
    <t>20*4</t>
  </si>
  <si>
    <t>7*2,1*0,3" základ pod beton"</t>
  </si>
  <si>
    <t>6*2*0,2 "základ pod rámy"</t>
  </si>
  <si>
    <t>4*(2,2*0,6*0,4) "podklad pod výběhové zídky"</t>
  </si>
  <si>
    <t>2*((6*2)+(6*0,25)) "bednění zakončení dlažby"</t>
  </si>
  <si>
    <t>319124112</t>
  </si>
  <si>
    <t>Osazení prefabrikovaných říms, krycích desek a drobných mostních konstrukcí z dílců železobetonových železničním kolejovým jeřábem hmotnosti dílce jednotlivě přes 5 do 10 t</t>
  </si>
  <si>
    <t>https://podminky.urs.cz/item/CS_URS_2024_01/319124112</t>
  </si>
  <si>
    <t>6+4+6 "6x rámová propust 4x křídla 6x římsa"</t>
  </si>
  <si>
    <t>59383511R</t>
  </si>
  <si>
    <t>Prefabrikované mostní dílce - římsa</t>
  </si>
  <si>
    <t>ks</t>
  </si>
  <si>
    <t>59383501R</t>
  </si>
  <si>
    <t>Prefabrikované mostní dílce - úložné prahy</t>
  </si>
  <si>
    <t>59383521R</t>
  </si>
  <si>
    <t>Prefabrikované mostní dílce - křídla</t>
  </si>
  <si>
    <t>389121112</t>
  </si>
  <si>
    <t>Osazení dílců rámové konstrukce propustků a podchodů hmotnosti jednotlivě přes 5 do 10 t</t>
  </si>
  <si>
    <t>https://podminky.urs.cz/item/CS_URS_2024_01/389121112</t>
  </si>
  <si>
    <t>59383451.R</t>
  </si>
  <si>
    <t>propust rámová 1,80x1,00x1,20m</t>
  </si>
  <si>
    <t>(5,2*3*1,5)-(5*1,85*1,2) "bourání starého propustku"</t>
  </si>
  <si>
    <t>4*(3*2/2) "bourání křídel"</t>
  </si>
  <si>
    <t>24,3*2,8</t>
  </si>
  <si>
    <t>998</t>
  </si>
  <si>
    <t>Přesun hmot</t>
  </si>
  <si>
    <t>VON - Vedlejší a ostatní náklady</t>
  </si>
  <si>
    <t>VRN - Vedlejší rozpočtové náklady</t>
  </si>
  <si>
    <t>9903200100</t>
  </si>
  <si>
    <t>Přeprava mechanizace na místo prováděných prací o hmotnosti přes 12 t přes 50 do 100 km Poznámka: 1. Ceny jsou určeny pro dopravu mechanizmů na místo prováděných prací po silnici i po kolejích. 2. V ceně jsou započteny i náklady na zpáteční cestu dopravního prostředku. Měrnou jednotkou je kus přepravovaného stroje.</t>
  </si>
  <si>
    <t>-1829063151</t>
  </si>
  <si>
    <t>9903200200</t>
  </si>
  <si>
    <t>Přeprava mechanizace na místo prováděných prací o hmotnosti přes 12 t do 200 km Poznámka: 1. Ceny jsou určeny pro dopravu mechanizmů na místo prováděných prací po silnici i po kolejích. 2. V ceně jsou započteny i náklady na zpáteční cestu dopravního prostředku. Měrnou jednotkou je kus přepravovaného stroje.</t>
  </si>
  <si>
    <t>1500992736</t>
  </si>
  <si>
    <t>1"bruska</t>
  </si>
  <si>
    <t>2"podbíječka</t>
  </si>
  <si>
    <t>1"čistička</t>
  </si>
  <si>
    <t>1"stroj na výměku KR</t>
  </si>
  <si>
    <t>VRN</t>
  </si>
  <si>
    <t>Vedlejší rozpočtové náklady</t>
  </si>
  <si>
    <t>011101001</t>
  </si>
  <si>
    <t>Finanční náklady pojistné</t>
  </si>
  <si>
    <t>Soubor</t>
  </si>
  <si>
    <t>1163093602</t>
  </si>
  <si>
    <t>022101001</t>
  </si>
  <si>
    <t>Geodetické práce Geodetické práce před opravou</t>
  </si>
  <si>
    <t>2024859891</t>
  </si>
  <si>
    <t>022101021</t>
  </si>
  <si>
    <t>Geodetické práce Geodetické práce po ukončení opravy</t>
  </si>
  <si>
    <t>-273648409</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</si>
  <si>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</si>
  <si>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</si>
  <si>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-646222537</t>
  </si>
  <si>
    <t>023121001</t>
  </si>
  <si>
    <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</si>
  <si>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273736448</t>
  </si>
  <si>
    <t>023121001R</t>
  </si>
  <si>
    <t>soubor</t>
  </si>
  <si>
    <t>-738349108</t>
  </si>
  <si>
    <t>1"km 24,392 dokumentace pro pozednice</t>
  </si>
  <si>
    <t>1"km 24,855 dokumentace pro ŽB propustek</t>
  </si>
  <si>
    <t>1"km 25,125 dokumenace pro prpustek HelCor</t>
  </si>
  <si>
    <t>023131001</t>
  </si>
  <si>
    <t>Projektové práce Dokumentace skutečného provedení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</si>
  <si>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-887767283</t>
  </si>
  <si>
    <t>024101401</t>
  </si>
  <si>
    <t>Inženýrská činnost koordinační a kompletační činnost</t>
  </si>
  <si>
    <t>728027179</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</si>
  <si>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</si>
  <si>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</si>
  <si>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-1748092846</t>
  </si>
  <si>
    <t>031111051</t>
  </si>
  <si>
    <t>Zařízení a vybavení staveniště pronájem ploch</t>
  </si>
  <si>
    <t>-935308751</t>
  </si>
  <si>
    <t>033111001</t>
  </si>
  <si>
    <t>Provozní vlivy Výluka silničního provozu se zajištěním objížďky</t>
  </si>
  <si>
    <t>-344549116</t>
  </si>
  <si>
    <t>ON - Materiál objednatele</t>
  </si>
  <si>
    <t xml:space="preserve">    1 - TÚ HK - Předměřice</t>
  </si>
  <si>
    <t xml:space="preserve">    2 - Kolej č. 3 Předměřice n. L.</t>
  </si>
  <si>
    <t>5957110000</t>
  </si>
  <si>
    <t>Kolejnice tv. 60 E2, třídy R260</t>
  </si>
  <si>
    <t>Dle RD na dodávku kolejnic</t>
  </si>
  <si>
    <t>60902238</t>
  </si>
  <si>
    <t>2025"včetně nakládky a přepravy od výrobce do HK</t>
  </si>
  <si>
    <t>1800"nové kolejnice UIC 60 z Jaroměře</t>
  </si>
  <si>
    <t>5956213065</t>
  </si>
  <si>
    <t xml:space="preserve">Pražec betonový příčný vystrojený  užitý tv. SB 8 P</t>
  </si>
  <si>
    <t>-1789302818</t>
  </si>
  <si>
    <t>14"do P5213</t>
  </si>
  <si>
    <t>372524769</t>
  </si>
  <si>
    <t>5956140025</t>
  </si>
  <si>
    <t>Pražec betonový příčný vystrojený včetně kompletů tv. B 91S/1 (UIC)</t>
  </si>
  <si>
    <t>Dle RD na dodávku pražců</t>
  </si>
  <si>
    <t>944921859</t>
  </si>
  <si>
    <t>(26147-24248-(25618-25564)-6)/0,6-13"odečteno 13 ks pražců SB8 do P5213 a úsek na mostě v km 25,591 a v km 24,392, cena včetně nakládky a přepravy od</t>
  </si>
  <si>
    <t>Kolej č. 3 Předměřice n. L.</t>
  </si>
  <si>
    <t>5956213040</t>
  </si>
  <si>
    <t xml:space="preserve">Pražec betonový příčný vystrojený  užitý SB6</t>
  </si>
  <si>
    <t>-1532233270</t>
  </si>
  <si>
    <t>848"518/0,611 = 527 ks - žst. Smiřice, 321 ks žst. Týniště nad Orl.</t>
  </si>
  <si>
    <t>5957201010</t>
  </si>
  <si>
    <t>Kolejnice užité tv. S49</t>
  </si>
  <si>
    <t>356202747</t>
  </si>
  <si>
    <t>518*2"žst. Roztoky u Jilemmnice, Kunčice nad Labem</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</si>
</sst>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sz val="7"/>
      <color rgb="FF979797"/>
      <name val="Arial CE"/>
    </font>
    <font>
      <i/>
      <u/>
      <sz val="7"/>
      <color rgb="FF979797"/>
      <name val="Calibri"/>
      <scheme val="minor"/>
    </font>
    <font>
      <i/>
      <sz val="7"/>
      <color rgb="FF969696"/>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277">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5"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5"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4" fontId="16"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7" fillId="0" borderId="0" xfId="0" applyNumberFormat="1" applyFont="1" applyAlignment="1" applyProtection="1">
      <alignment vertical="center"/>
    </xf>
    <xf numFmtId="0" fontId="1" fillId="0" borderId="3" xfId="0" applyFont="1" applyBorder="1" applyAlignment="1">
      <alignment vertical="center"/>
    </xf>
    <xf numFmtId="0" fontId="17"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18" fillId="0" borderId="11" xfId="0" applyFont="1" applyBorder="1" applyAlignment="1">
      <alignment horizontal="center" vertical="center"/>
    </xf>
    <xf numFmtId="0" fontId="18"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19" fillId="0" borderId="14" xfId="0" applyFont="1" applyBorder="1" applyAlignment="1">
      <alignment horizontal="left" vertical="center"/>
    </xf>
    <xf numFmtId="0" fontId="19"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19" fillId="0" borderId="14" xfId="0" applyFont="1" applyBorder="1" applyAlignment="1" applyProtection="1">
      <alignment horizontal="left" vertical="center"/>
    </xf>
    <xf numFmtId="0" fontId="19"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0" fillId="4" borderId="6" xfId="0" applyFont="1" applyFill="1" applyBorder="1" applyAlignment="1" applyProtection="1">
      <alignment horizontal="center" vertical="center"/>
    </xf>
    <xf numFmtId="0" fontId="20"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0" fillId="4" borderId="7" xfId="0" applyFont="1" applyFill="1" applyBorder="1" applyAlignment="1" applyProtection="1">
      <alignment horizontal="center" vertical="center"/>
    </xf>
    <xf numFmtId="0" fontId="20" fillId="4" borderId="7" xfId="0" applyFont="1" applyFill="1" applyBorder="1" applyAlignment="1" applyProtection="1">
      <alignment horizontal="right" vertical="center"/>
    </xf>
    <xf numFmtId="0" fontId="20" fillId="4" borderId="8" xfId="0" applyFont="1" applyFill="1" applyBorder="1" applyAlignment="1" applyProtection="1">
      <alignment horizontal="center" vertical="center"/>
    </xf>
    <xf numFmtId="0" fontId="21" fillId="0" borderId="16" xfId="0" applyFont="1" applyBorder="1" applyAlignment="1" applyProtection="1">
      <alignment horizontal="center" vertical="center" wrapText="1"/>
    </xf>
    <xf numFmtId="0" fontId="21" fillId="0" borderId="17" xfId="0" applyFont="1" applyBorder="1" applyAlignment="1" applyProtection="1">
      <alignment horizontal="center" vertical="center" wrapText="1"/>
    </xf>
    <xf numFmtId="0" fontId="21"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2" fillId="0" borderId="0" xfId="0" applyFont="1" applyAlignment="1" applyProtection="1">
      <alignment horizontal="left" vertical="center"/>
    </xf>
    <xf numFmtId="0" fontId="22" fillId="0" borderId="0" xfId="0" applyFont="1" applyAlignment="1" applyProtection="1">
      <alignment vertical="center"/>
    </xf>
    <xf numFmtId="4" fontId="22" fillId="0" borderId="0" xfId="0" applyNumberFormat="1" applyFont="1" applyAlignment="1" applyProtection="1">
      <alignment horizontal="right" vertical="center"/>
    </xf>
    <xf numFmtId="4" fontId="22"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8" fillId="0" borderId="14" xfId="0" applyNumberFormat="1" applyFont="1" applyBorder="1" applyAlignment="1" applyProtection="1">
      <alignment vertical="center"/>
    </xf>
    <xf numFmtId="4" fontId="18" fillId="0" borderId="0" xfId="0" applyNumberFormat="1" applyFont="1" applyBorder="1" applyAlignment="1" applyProtection="1">
      <alignment vertical="center"/>
    </xf>
    <xf numFmtId="166" fontId="18" fillId="0" borderId="0" xfId="0" applyNumberFormat="1" applyFont="1" applyBorder="1" applyAlignment="1" applyProtection="1">
      <alignment vertical="center"/>
    </xf>
    <xf numFmtId="4" fontId="18" fillId="0" borderId="15" xfId="0" applyNumberFormat="1" applyFont="1" applyBorder="1" applyAlignment="1" applyProtection="1">
      <alignment vertical="center"/>
    </xf>
    <xf numFmtId="0" fontId="4" fillId="0" borderId="0" xfId="0" applyFont="1" applyAlignment="1">
      <alignment horizontal="left" vertical="center"/>
    </xf>
    <xf numFmtId="0" fontId="23"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5" fillId="0" borderId="0" xfId="0" applyFont="1" applyAlignment="1" applyProtection="1">
      <alignment horizontal="left" vertical="center" wrapText="1"/>
    </xf>
    <xf numFmtId="0" fontId="26" fillId="0" borderId="0" xfId="0" applyFont="1" applyAlignment="1" applyProtection="1">
      <alignment vertical="center"/>
    </xf>
    <xf numFmtId="4" fontId="26"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4" xfId="0" applyNumberFormat="1" applyFont="1" applyBorder="1" applyAlignment="1" applyProtection="1">
      <alignment vertical="center"/>
    </xf>
    <xf numFmtId="4" fontId="27" fillId="0" borderId="0" xfId="0" applyNumberFormat="1" applyFont="1" applyBorder="1" applyAlignment="1" applyProtection="1">
      <alignment vertical="center"/>
    </xf>
    <xf numFmtId="166" fontId="27" fillId="0" borderId="0" xfId="0" applyNumberFormat="1" applyFont="1" applyBorder="1" applyAlignment="1" applyProtection="1">
      <alignment vertical="center"/>
    </xf>
    <xf numFmtId="4" fontId="27"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0" xfId="0" applyNumberFormat="1" applyFont="1" applyAlignment="1" applyProtection="1">
      <alignment horizontal="right" vertical="center"/>
    </xf>
    <xf numFmtId="0" fontId="7" fillId="0" borderId="0" xfId="0" applyFont="1" applyAlignment="1" applyProtection="1">
      <alignment vertical="center"/>
    </xf>
    <xf numFmtId="0" fontId="28"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0" fillId="0" borderId="1" xfId="0" applyBorder="1"/>
    <xf numFmtId="0" fontId="0" fillId="0" borderId="2" xfId="0" applyBorder="1"/>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3"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3" xfId="0" applyBorder="1" applyAlignment="1">
      <alignment vertical="center" wrapText="1"/>
    </xf>
    <xf numFmtId="0" fontId="0" fillId="0" borderId="12" xfId="0" applyFont="1" applyBorder="1" applyAlignment="1">
      <alignment vertical="center"/>
    </xf>
    <xf numFmtId="0" fontId="16" fillId="0" borderId="0" xfId="0" applyFont="1" applyAlignment="1">
      <alignment horizontal="left" vertical="center"/>
    </xf>
    <xf numFmtId="4" fontId="22" fillId="0" borderId="0" xfId="0" applyNumberFormat="1" applyFont="1" applyAlignment="1">
      <alignment vertical="center"/>
    </xf>
    <xf numFmtId="0" fontId="1" fillId="0" borderId="0" xfId="0" applyFont="1" applyAlignment="1">
      <alignment horizontal="right" vertical="center"/>
    </xf>
    <xf numFmtId="0" fontId="19"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 fillId="0" borderId="0" xfId="0" applyFont="1" applyAlignment="1" applyProtection="1">
      <alignment horizontal="left" vertical="center" wrapText="1"/>
    </xf>
    <xf numFmtId="0" fontId="20" fillId="4" borderId="0" xfId="0" applyFont="1" applyFill="1" applyAlignment="1" applyProtection="1">
      <alignment horizontal="left" vertical="center"/>
    </xf>
    <xf numFmtId="0" fontId="0" fillId="4" borderId="0" xfId="0" applyFont="1" applyFill="1" applyAlignment="1" applyProtection="1">
      <alignment vertical="center"/>
    </xf>
    <xf numFmtId="0" fontId="20"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0" fillId="4" borderId="16" xfId="0" applyFont="1" applyFill="1" applyBorder="1" applyAlignment="1" applyProtection="1">
      <alignment horizontal="center" vertical="center" wrapText="1"/>
    </xf>
    <xf numFmtId="0" fontId="20" fillId="4" borderId="17" xfId="0" applyFont="1" applyFill="1" applyBorder="1" applyAlignment="1" applyProtection="1">
      <alignment horizontal="center" vertical="center" wrapText="1"/>
    </xf>
    <xf numFmtId="0" fontId="20"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2"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0" fillId="0" borderId="22" xfId="0" applyFont="1" applyBorder="1" applyAlignment="1" applyProtection="1">
      <alignment horizontal="center" vertical="center"/>
    </xf>
    <xf numFmtId="49" fontId="20" fillId="0" borderId="22" xfId="0" applyNumberFormat="1" applyFont="1" applyBorder="1" applyAlignment="1" applyProtection="1">
      <alignment horizontal="left" vertical="center" wrapText="1"/>
    </xf>
    <xf numFmtId="0" fontId="20" fillId="0" borderId="22" xfId="0" applyFont="1" applyBorder="1" applyAlignment="1" applyProtection="1">
      <alignment horizontal="left" vertical="center" wrapText="1"/>
    </xf>
    <xf numFmtId="0" fontId="20" fillId="0" borderId="22" xfId="0" applyFont="1" applyBorder="1" applyAlignment="1" applyProtection="1">
      <alignment horizontal="center" vertical="center" wrapText="1"/>
    </xf>
    <xf numFmtId="167" fontId="20" fillId="0" borderId="22" xfId="0" applyNumberFormat="1" applyFont="1" applyBorder="1" applyAlignment="1" applyProtection="1">
      <alignment vertical="center"/>
    </xf>
    <xf numFmtId="4" fontId="20" fillId="2" borderId="22" xfId="0" applyNumberFormat="1" applyFont="1" applyFill="1" applyBorder="1" applyAlignment="1" applyProtection="1">
      <alignment vertical="center"/>
      <protection locked="0"/>
    </xf>
    <xf numFmtId="4" fontId="20" fillId="0" borderId="22" xfId="0" applyNumberFormat="1" applyFont="1" applyBorder="1" applyAlignment="1" applyProtection="1">
      <alignment vertical="center"/>
    </xf>
    <xf numFmtId="0" fontId="21" fillId="2" borderId="14" xfId="0" applyFont="1" applyFill="1" applyBorder="1" applyAlignment="1" applyProtection="1">
      <alignment horizontal="left" vertical="center"/>
      <protection locked="0"/>
    </xf>
    <xf numFmtId="0" fontId="21" fillId="0" borderId="0" xfId="0" applyFont="1" applyBorder="1" applyAlignment="1" applyProtection="1">
      <alignment horizontal="center" vertical="center"/>
    </xf>
    <xf numFmtId="166" fontId="21" fillId="0" borderId="0" xfId="0" applyNumberFormat="1" applyFont="1" applyBorder="1" applyAlignment="1" applyProtection="1">
      <alignment vertical="center"/>
    </xf>
    <xf numFmtId="166" fontId="21" fillId="0" borderId="15" xfId="0" applyNumberFormat="1" applyFont="1" applyBorder="1" applyAlignment="1" applyProtection="1">
      <alignment vertical="center"/>
    </xf>
    <xf numFmtId="0" fontId="20"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3"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4" fillId="0" borderId="22" xfId="0" applyFont="1" applyBorder="1" applyAlignment="1" applyProtection="1">
      <alignment horizontal="center" vertical="center"/>
    </xf>
    <xf numFmtId="49" fontId="34" fillId="0" borderId="22" xfId="0" applyNumberFormat="1" applyFont="1" applyBorder="1" applyAlignment="1" applyProtection="1">
      <alignment horizontal="left" vertical="center" wrapText="1"/>
    </xf>
    <xf numFmtId="0" fontId="34" fillId="0" borderId="22" xfId="0" applyFont="1" applyBorder="1" applyAlignment="1" applyProtection="1">
      <alignment horizontal="left" vertical="center" wrapText="1"/>
    </xf>
    <xf numFmtId="0" fontId="34" fillId="0" borderId="22" xfId="0" applyFont="1" applyBorder="1" applyAlignment="1" applyProtection="1">
      <alignment horizontal="center" vertical="center" wrapText="1"/>
    </xf>
    <xf numFmtId="167" fontId="34" fillId="0" borderId="22" xfId="0" applyNumberFormat="1" applyFont="1" applyBorder="1" applyAlignment="1" applyProtection="1">
      <alignment vertical="center"/>
    </xf>
    <xf numFmtId="4" fontId="34" fillId="2" borderId="22" xfId="0" applyNumberFormat="1" applyFont="1" applyFill="1" applyBorder="1" applyAlignment="1" applyProtection="1">
      <alignment vertical="center"/>
      <protection locked="0"/>
    </xf>
    <xf numFmtId="4" fontId="34" fillId="0" borderId="22" xfId="0" applyNumberFormat="1" applyFont="1" applyBorder="1" applyAlignment="1" applyProtection="1">
      <alignment vertical="center"/>
    </xf>
    <xf numFmtId="0" fontId="35" fillId="0" borderId="3" xfId="0" applyFont="1" applyBorder="1" applyAlignment="1">
      <alignment vertical="center"/>
    </xf>
    <xf numFmtId="0" fontId="34" fillId="2" borderId="14" xfId="0" applyFont="1" applyFill="1" applyBorder="1" applyAlignment="1" applyProtection="1">
      <alignment horizontal="left" vertical="center"/>
      <protection locked="0"/>
    </xf>
    <xf numFmtId="0" fontId="34" fillId="0" borderId="0" xfId="0" applyFont="1" applyBorder="1" applyAlignment="1" applyProtection="1">
      <alignment horizontal="center" vertical="center"/>
    </xf>
    <xf numFmtId="0" fontId="9" fillId="0" borderId="19" xfId="0" applyFont="1" applyBorder="1" applyAlignment="1" applyProtection="1">
      <alignment vertical="center"/>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6" fillId="0" borderId="0" xfId="0" applyFont="1" applyAlignment="1" applyProtection="1">
      <alignment horizontal="left" vertical="center"/>
    </xf>
    <xf numFmtId="0" fontId="37" fillId="0" borderId="0" xfId="1" applyFont="1" applyAlignment="1" applyProtection="1">
      <alignmen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8" fillId="0" borderId="0" xfId="0" applyFont="1" applyAlignment="1" applyProtection="1">
      <alignment vertical="center" wrapText="1"/>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21" fillId="2" borderId="19" xfId="0" applyFont="1" applyFill="1" applyBorder="1" applyAlignment="1" applyProtection="1">
      <alignment horizontal="left" vertical="center"/>
      <protection locked="0"/>
    </xf>
    <xf numFmtId="0" fontId="21" fillId="0" borderId="20" xfId="0" applyFont="1" applyBorder="1" applyAlignment="1" applyProtection="1">
      <alignment horizontal="center" vertical="center"/>
    </xf>
    <xf numFmtId="166" fontId="21" fillId="0" borderId="20" xfId="0" applyNumberFormat="1" applyFont="1" applyBorder="1" applyAlignment="1" applyProtection="1">
      <alignment vertical="center"/>
    </xf>
    <xf numFmtId="166" fontId="21" fillId="0" borderId="21" xfId="0" applyNumberFormat="1"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styles" Target="styles.xml" /><Relationship Id="rId12" Type="http://schemas.openxmlformats.org/officeDocument/2006/relationships/theme" Target="theme/theme1.xml" /><Relationship Id="rId13" Type="http://schemas.openxmlformats.org/officeDocument/2006/relationships/calcChain" Target="calcChain.xml" /><Relationship Id="rId14"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jpg" /><Relationship Id="rId2" Type="http://schemas.openxmlformats.org/officeDocument/2006/relationships/image" Target="../media/image2.jpg" /><Relationship Id="rId3" Type="http://schemas.openxmlformats.org/officeDocument/2006/relationships/hyperlink" Target="https://app.urs.cz/products/kros4" TargetMode="External" /><Relationship Id="rId4" Type="http://schemas.openxmlformats.org/officeDocument/2006/relationships/image" Target="../media/image3.png" /></Relationships>
</file>

<file path=xl/drawings/_rels/drawing10.xml.rels>&#65279;<?xml version="1.0" encoding="utf-8"?><Relationships xmlns="http://schemas.openxmlformats.org/package/2006/relationships"><Relationship Id="rId1" Type="http://schemas.openxmlformats.org/officeDocument/2006/relationships/image" Target="../media/image36.jpg" /><Relationship Id="rId2" Type="http://schemas.openxmlformats.org/officeDocument/2006/relationships/image" Target="../media/image37.jpg" /><Relationship Id="rId3" Type="http://schemas.openxmlformats.org/officeDocument/2006/relationships/image" Target="../media/image38.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2.xml.rels>&#65279;<?xml version="1.0" encoding="utf-8"?><Relationships xmlns="http://schemas.openxmlformats.org/package/2006/relationships"><Relationship Id="rId1" Type="http://schemas.openxmlformats.org/officeDocument/2006/relationships/image" Target="../media/image4.jpg" /><Relationship Id="rId2" Type="http://schemas.openxmlformats.org/officeDocument/2006/relationships/image" Target="../media/image5.jpg" /><Relationship Id="rId3" Type="http://schemas.openxmlformats.org/officeDocument/2006/relationships/image" Target="../media/image6.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3.xml.rels>&#65279;<?xml version="1.0" encoding="utf-8"?><Relationships xmlns="http://schemas.openxmlformats.org/package/2006/relationships"><Relationship Id="rId1" Type="http://schemas.openxmlformats.org/officeDocument/2006/relationships/image" Target="../media/image8.jpg" /><Relationship Id="rId2" Type="http://schemas.openxmlformats.org/officeDocument/2006/relationships/image" Target="../media/image9.jpg" /><Relationship Id="rId3" Type="http://schemas.openxmlformats.org/officeDocument/2006/relationships/image" Target="../media/image10.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4.xml.rels>&#65279;<?xml version="1.0" encoding="utf-8"?><Relationships xmlns="http://schemas.openxmlformats.org/package/2006/relationships"><Relationship Id="rId1" Type="http://schemas.openxmlformats.org/officeDocument/2006/relationships/image" Target="../media/image12.jpg" /><Relationship Id="rId2" Type="http://schemas.openxmlformats.org/officeDocument/2006/relationships/image" Target="../media/image13.jpg" /><Relationship Id="rId3" Type="http://schemas.openxmlformats.org/officeDocument/2006/relationships/image" Target="../media/image14.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5.xml.rels>&#65279;<?xml version="1.0" encoding="utf-8"?><Relationships xmlns="http://schemas.openxmlformats.org/package/2006/relationships"><Relationship Id="rId1" Type="http://schemas.openxmlformats.org/officeDocument/2006/relationships/image" Target="../media/image16.jpg" /><Relationship Id="rId2" Type="http://schemas.openxmlformats.org/officeDocument/2006/relationships/image" Target="../media/image17.jpg" /><Relationship Id="rId3" Type="http://schemas.openxmlformats.org/officeDocument/2006/relationships/image" Target="../media/image18.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6.xml.rels>&#65279;<?xml version="1.0" encoding="utf-8"?><Relationships xmlns="http://schemas.openxmlformats.org/package/2006/relationships"><Relationship Id="rId1" Type="http://schemas.openxmlformats.org/officeDocument/2006/relationships/image" Target="../media/image20.jpg" /><Relationship Id="rId2" Type="http://schemas.openxmlformats.org/officeDocument/2006/relationships/image" Target="../media/image21.jpg" /><Relationship Id="rId3" Type="http://schemas.openxmlformats.org/officeDocument/2006/relationships/image" Target="../media/image22.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7.xml.rels>&#65279;<?xml version="1.0" encoding="utf-8"?><Relationships xmlns="http://schemas.openxmlformats.org/package/2006/relationships"><Relationship Id="rId1" Type="http://schemas.openxmlformats.org/officeDocument/2006/relationships/image" Target="../media/image24.jpg" /><Relationship Id="rId2" Type="http://schemas.openxmlformats.org/officeDocument/2006/relationships/image" Target="../media/image25.jpg" /><Relationship Id="rId3" Type="http://schemas.openxmlformats.org/officeDocument/2006/relationships/image" Target="../media/image26.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8.xml.rels>&#65279;<?xml version="1.0" encoding="utf-8"?><Relationships xmlns="http://schemas.openxmlformats.org/package/2006/relationships"><Relationship Id="rId1" Type="http://schemas.openxmlformats.org/officeDocument/2006/relationships/image" Target="../media/image28.jpg" /><Relationship Id="rId2" Type="http://schemas.openxmlformats.org/officeDocument/2006/relationships/image" Target="../media/image29.jpg" /><Relationship Id="rId3" Type="http://schemas.openxmlformats.org/officeDocument/2006/relationships/image" Target="../media/image30.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_rels/drawing9.xml.rels>&#65279;<?xml version="1.0" encoding="utf-8"?><Relationships xmlns="http://schemas.openxmlformats.org/package/2006/relationships"><Relationship Id="rId1" Type="http://schemas.openxmlformats.org/officeDocument/2006/relationships/image" Target="../media/image32.jpg" /><Relationship Id="rId2" Type="http://schemas.openxmlformats.org/officeDocument/2006/relationships/image" Target="../media/image33.jpg" /><Relationship Id="rId3" Type="http://schemas.openxmlformats.org/officeDocument/2006/relationships/image" Target="../media/image34.jpg" /><Relationship Id="rId4" Type="http://schemas.openxmlformats.org/officeDocument/2006/relationships/hyperlink" Target="https://app.urs.cz/products/kros4" TargetMode="External" /><Relationship Id="rId5" Type="http://schemas.openxmlformats.org/officeDocument/2006/relationships/image" Target="../media/image3.png" /></Relationships>
</file>

<file path=xl/drawings/drawing1.xml><?xml version="1.0" encoding="utf-8"?>
<xdr:wsDr xmlns:xdr="http://schemas.openxmlformats.org/drawingml/2006/spreadsheetDrawing" xmlns:a="http://schemas.openxmlformats.org/drawingml/2006/main">
  <xdr:twoCellAnchor>
    <xdr:from>
      <xdr:col>37</xdr:col>
      <xdr:colOff>415290</xdr:colOff>
      <xdr:row>3</xdr:row>
      <xdr:rowOff>0</xdr:rowOff>
    </xdr:from>
    <xdr:to>
      <xdr:col>40</xdr:col>
      <xdr:colOff>367665</xdr:colOff>
      <xdr:row>5</xdr:row>
      <xdr:rowOff>135255</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38</xdr:col>
      <xdr:colOff>129540</xdr:colOff>
      <xdr:row>41</xdr:row>
      <xdr:rowOff>0</xdr:rowOff>
    </xdr:from>
    <xdr:to>
      <xdr:col>41</xdr:col>
      <xdr:colOff>177165</xdr:colOff>
      <xdr:row>44</xdr:row>
      <xdr:rowOff>67945</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absoluteAnchor>
    <xdr:pos x="0" y="0"/>
    <xdr:ext cx="285750" cy="285750"/>
    <xdr:pic>
      <xdr:nvPicPr>
        <xdr:cNvPr id="4" name="Picture 3">
          <a:hlinkClick xmlns:r="http://schemas.openxmlformats.org/officeDocument/2006/relationships" r:id="rId3" tooltip="https://app.urs.cz/products/kros4"/>
        </xdr:cNvPr>
        <xdr:cNvPicPr/>
      </xdr:nvPicPr>
      <xdr:blipFill>
        <a:blip xmlns:r="http://schemas.openxmlformats.org/officeDocument/2006/relationships" r:embed="rId4"/>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68</xdr:row>
      <xdr:rowOff>0</xdr:rowOff>
    </xdr:from>
    <xdr:to>
      <xdr:col>9</xdr:col>
      <xdr:colOff>1215390</xdr:colOff>
      <xdr:row>71</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69</xdr:row>
      <xdr:rowOff>0</xdr:rowOff>
    </xdr:from>
    <xdr:to>
      <xdr:col>9</xdr:col>
      <xdr:colOff>1215390</xdr:colOff>
      <xdr:row>72</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46</xdr:row>
      <xdr:rowOff>0</xdr:rowOff>
    </xdr:from>
    <xdr:to>
      <xdr:col>9</xdr:col>
      <xdr:colOff>1215390</xdr:colOff>
      <xdr:row>49</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80</xdr:row>
      <xdr:rowOff>0</xdr:rowOff>
    </xdr:from>
    <xdr:to>
      <xdr:col>9</xdr:col>
      <xdr:colOff>1215390</xdr:colOff>
      <xdr:row>83</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46</xdr:row>
      <xdr:rowOff>0</xdr:rowOff>
    </xdr:from>
    <xdr:to>
      <xdr:col>9</xdr:col>
      <xdr:colOff>1215390</xdr:colOff>
      <xdr:row>49</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76</xdr:row>
      <xdr:rowOff>0</xdr:rowOff>
    </xdr:from>
    <xdr:to>
      <xdr:col>9</xdr:col>
      <xdr:colOff>1215390</xdr:colOff>
      <xdr:row>79</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46</xdr:row>
      <xdr:rowOff>0</xdr:rowOff>
    </xdr:from>
    <xdr:to>
      <xdr:col>9</xdr:col>
      <xdr:colOff>1215390</xdr:colOff>
      <xdr:row>49</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77</xdr:row>
      <xdr:rowOff>0</xdr:rowOff>
    </xdr:from>
    <xdr:to>
      <xdr:col>9</xdr:col>
      <xdr:colOff>1215390</xdr:colOff>
      <xdr:row>80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twoCellAnchor>
    <xdr:from>
      <xdr:col>8</xdr:col>
      <xdr:colOff>843915</xdr:colOff>
      <xdr:row>3</xdr:row>
      <xdr:rowOff>0</xdr:rowOff>
    </xdr:from>
    <xdr:to>
      <xdr:col>9</xdr:col>
      <xdr:colOff>1215390</xdr:colOff>
      <xdr:row>6</xdr:row>
      <xdr:rowOff>0</xdr:rowOff>
    </xdr:to>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twoCellAnchor>
  <xdr:twoCellAnchor>
    <xdr:from>
      <xdr:col>8</xdr:col>
      <xdr:colOff>843915</xdr:colOff>
      <xdr:row>44</xdr:row>
      <xdr:rowOff>0</xdr:rowOff>
    </xdr:from>
    <xdr:to>
      <xdr:col>9</xdr:col>
      <xdr:colOff>1215390</xdr:colOff>
      <xdr:row>47</xdr:row>
      <xdr:rowOff>1270</xdr:rowOff>
    </xdr:to>
    <xdr:pic>
      <xdr:nvPicPr>
        <xdr:cNvPr id="3" name="Picture 2"/>
        <xdr:cNvPicPr>
          <a:picLocks noChangeAspect="1"/>
        </xdr:cNvPicPr>
      </xdr:nvPicPr>
      <xdr:blipFill>
        <a:blip xmlns:r="http://schemas.openxmlformats.org/officeDocument/2006/relationships" r:embed="rId2"/>
        <a:stretch>
          <a:fillRect/>
        </a:stretch>
      </xdr:blipFill>
      <xdr:spPr>
        <a:prstGeom prst="rect"/>
      </xdr:spPr>
    </xdr:pic>
    <xdr:clientData/>
  </xdr:twoCellAnchor>
  <xdr:twoCellAnchor>
    <xdr:from>
      <xdr:col>8</xdr:col>
      <xdr:colOff>843915</xdr:colOff>
      <xdr:row>67</xdr:row>
      <xdr:rowOff>0</xdr:rowOff>
    </xdr:from>
    <xdr:to>
      <xdr:col>9</xdr:col>
      <xdr:colOff>1215390</xdr:colOff>
      <xdr:row>70</xdr:row>
      <xdr:rowOff>1270</xdr:rowOff>
    </xdr:to>
    <xdr:pic>
      <xdr:nvPicPr>
        <xdr:cNvPr id="4" name="Picture 3"/>
        <xdr:cNvPicPr>
          <a:picLocks noChangeAspect="1"/>
        </xdr:cNvPicPr>
      </xdr:nvPicPr>
      <xdr:blipFill>
        <a:blip xmlns:r="http://schemas.openxmlformats.org/officeDocument/2006/relationships" r:embed="rId3"/>
        <a:stretch>
          <a:fillRect/>
        </a:stretch>
      </xdr:blipFill>
      <xdr:spPr>
        <a:prstGeom prst="rect"/>
      </xdr:spPr>
    </xdr:pic>
    <xdr:clientData/>
  </xdr:twoCellAnchor>
  <xdr:absoluteAnchor>
    <xdr:pos x="0" y="0"/>
    <xdr:ext cx="285750" cy="285750"/>
    <xdr:pic>
      <xdr:nvPicPr>
        <xdr:cNvPr id="5" name="Picture 4">
          <a:hlinkClick xmlns:r="http://schemas.openxmlformats.org/officeDocument/2006/relationships" r:id="rId4" tooltip="https://app.urs.cz/products/kros4"/>
        </xdr:cNvPr>
        <xdr:cNvPicPr/>
      </xdr:nvPicPr>
      <xdr:blipFill>
        <a:blip xmlns:r="http://schemas.openxmlformats.org/officeDocument/2006/relationships" r:embed="rId5"/>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hyperlink" Target="https://podminky.urs.cz/item/CS_URS_2024_01/119001422" TargetMode="External" /><Relationship Id="rId2" Type="http://schemas.openxmlformats.org/officeDocument/2006/relationships/hyperlink" Target="https://podminky.urs.cz/item/CS_URS_2024_01/129951122" TargetMode="External" /><Relationship Id="rId3" Type="http://schemas.openxmlformats.org/officeDocument/2006/relationships/hyperlink" Target="https://podminky.urs.cz/item/CS_URS_2024_01/139911113" TargetMode="External" /><Relationship Id="rId4" Type="http://schemas.openxmlformats.org/officeDocument/2006/relationships/hyperlink" Target="https://podminky.urs.cz/item/CS_URS_2024_01/460031212" TargetMode="External" /><Relationship Id="rId5" Type="http://schemas.openxmlformats.org/officeDocument/2006/relationships/hyperlink" Target="https://podminky.urs.cz/item/CS_URS_2024_01/115001105" TargetMode="External" /><Relationship Id="rId6" Type="http://schemas.openxmlformats.org/officeDocument/2006/relationships/hyperlink" Target="https://podminky.urs.cz/item/CS_URS_2024_01/115101202" TargetMode="External" /><Relationship Id="rId7" Type="http://schemas.openxmlformats.org/officeDocument/2006/relationships/hyperlink" Target="https://podminky.urs.cz/item/CS_URS_2024_01/122202508" TargetMode="External" /><Relationship Id="rId8" Type="http://schemas.openxmlformats.org/officeDocument/2006/relationships/hyperlink" Target="https://podminky.urs.cz/item/CS_URS_2024_01/122252501" TargetMode="External" /><Relationship Id="rId9" Type="http://schemas.openxmlformats.org/officeDocument/2006/relationships/hyperlink" Target="https://podminky.urs.cz/item/CS_URS_2024_01/153191121" TargetMode="External" /><Relationship Id="rId10" Type="http://schemas.openxmlformats.org/officeDocument/2006/relationships/hyperlink" Target="https://podminky.urs.cz/item/CS_URS_2024_01/153191131" TargetMode="External" /><Relationship Id="rId11" Type="http://schemas.openxmlformats.org/officeDocument/2006/relationships/hyperlink" Target="https://podminky.urs.cz/item/CS_URS_2024_01/162751117" TargetMode="External" /><Relationship Id="rId12" Type="http://schemas.openxmlformats.org/officeDocument/2006/relationships/hyperlink" Target="https://podminky.urs.cz/item/CS_URS_2024_01/162751119" TargetMode="External" /><Relationship Id="rId13" Type="http://schemas.openxmlformats.org/officeDocument/2006/relationships/hyperlink" Target="https://podminky.urs.cz/item/CS_URS_2024_01/167151101" TargetMode="External" /><Relationship Id="rId14" Type="http://schemas.openxmlformats.org/officeDocument/2006/relationships/hyperlink" Target="https://podminky.urs.cz/item/CS_URS_2024_01/182201101" TargetMode="External" /><Relationship Id="rId15" Type="http://schemas.openxmlformats.org/officeDocument/2006/relationships/hyperlink" Target="https://podminky.urs.cz/item/CS_URS_2024_01/274313811" TargetMode="External" /><Relationship Id="rId16" Type="http://schemas.openxmlformats.org/officeDocument/2006/relationships/hyperlink" Target="https://podminky.urs.cz/item/CS_URS_2024_01/274322511" TargetMode="External" /><Relationship Id="rId17" Type="http://schemas.openxmlformats.org/officeDocument/2006/relationships/hyperlink" Target="https://podminky.urs.cz/item/CS_URS_2024_01/274351122" TargetMode="External" /><Relationship Id="rId18" Type="http://schemas.openxmlformats.org/officeDocument/2006/relationships/hyperlink" Target="https://podminky.urs.cz/item/CS_URS_2024_01/274361821" TargetMode="External" /><Relationship Id="rId19" Type="http://schemas.openxmlformats.org/officeDocument/2006/relationships/hyperlink" Target="https://podminky.urs.cz/item/CS_URS_2024_01/628613222" TargetMode="External" /><Relationship Id="rId20" Type="http://schemas.openxmlformats.org/officeDocument/2006/relationships/hyperlink" Target="https://podminky.urs.cz/item/CS_URS_2024_01/941111111" TargetMode="External" /><Relationship Id="rId21" Type="http://schemas.openxmlformats.org/officeDocument/2006/relationships/hyperlink" Target="https://podminky.urs.cz/item/CS_URS_2024_01/941111211" TargetMode="External" /><Relationship Id="rId22" Type="http://schemas.openxmlformats.org/officeDocument/2006/relationships/hyperlink" Target="https://podminky.urs.cz/item/CS_URS_2024_01/941111811" TargetMode="External" /><Relationship Id="rId23" Type="http://schemas.openxmlformats.org/officeDocument/2006/relationships/hyperlink" Target="https://podminky.urs.cz/item/CS_URS_2024_01/944611111" TargetMode="External" /><Relationship Id="rId24" Type="http://schemas.openxmlformats.org/officeDocument/2006/relationships/hyperlink" Target="https://podminky.urs.cz/item/CS_URS_2024_01/944611211" TargetMode="External" /><Relationship Id="rId25" Type="http://schemas.openxmlformats.org/officeDocument/2006/relationships/hyperlink" Target="https://podminky.urs.cz/item/CS_URS_2024_01/944611811" TargetMode="External" /><Relationship Id="rId26" Type="http://schemas.openxmlformats.org/officeDocument/2006/relationships/hyperlink" Target="https://podminky.urs.cz/item/CS_URS_2024_01/985132111" TargetMode="External" /><Relationship Id="rId27" Type="http://schemas.openxmlformats.org/officeDocument/2006/relationships/hyperlink" Target="https://podminky.urs.cz/item/CS_URS_2024_01/985231112" TargetMode="External" /><Relationship Id="rId28" Type="http://schemas.openxmlformats.org/officeDocument/2006/relationships/hyperlink" Target="https://podminky.urs.cz/item/CS_URS_2024_01/985311111" TargetMode="External" /><Relationship Id="rId29" Type="http://schemas.openxmlformats.org/officeDocument/2006/relationships/hyperlink" Target="https://podminky.urs.cz/item/CS_URS_2024_01/997013601" TargetMode="External" /><Relationship Id="rId30" Type="http://schemas.openxmlformats.org/officeDocument/2006/relationships/hyperlink" Target="https://podminky.urs.cz/item/CS_URS_2024_01/997013843" TargetMode="External" /><Relationship Id="rId31" Type="http://schemas.openxmlformats.org/officeDocument/2006/relationships/hyperlink" Target="https://podminky.urs.cz/item/CS_URS_2024_01/997221655" TargetMode="External" /><Relationship Id="rId32" Type="http://schemas.openxmlformats.org/officeDocument/2006/relationships/hyperlink" Target="https://podminky.urs.cz/item/CS_URS_2024_01/997241528" TargetMode="External" /><Relationship Id="rId33" Type="http://schemas.openxmlformats.org/officeDocument/2006/relationships/hyperlink" Target="https://podminky.urs.cz/item/CS_URS_2024_01/998212111" TargetMode="External" /><Relationship Id="rId34" Type="http://schemas.openxmlformats.org/officeDocument/2006/relationships/hyperlink" Target="https://podminky.urs.cz/item/CS_URS_2024_01/429172211" TargetMode="External" /><Relationship Id="rId35" Type="http://schemas.openxmlformats.org/officeDocument/2006/relationships/hyperlink" Target="https://podminky.urs.cz/item/CS_URS_2024_01/451313521" TargetMode="External" /><Relationship Id="rId36" Type="http://schemas.openxmlformats.org/officeDocument/2006/relationships/hyperlink" Target="https://podminky.urs.cz/item/CS_URS_2024_01/465513257" TargetMode="External" /><Relationship Id="rId37" Type="http://schemas.openxmlformats.org/officeDocument/2006/relationships/hyperlink" Target="https://podminky.urs.cz/item/CS_URS_2024_01/521272351" TargetMode="External" /><Relationship Id="rId38" Type="http://schemas.openxmlformats.org/officeDocument/2006/relationships/hyperlink" Target="https://podminky.urs.cz/item/CS_URS_2024_01/421941512" TargetMode="External" /><Relationship Id="rId39" Type="http://schemas.openxmlformats.org/officeDocument/2006/relationships/hyperlink" Target="https://podminky.urs.cz/item/CS_URS_2024_01/767591002" TargetMode="External" /><Relationship Id="rId40" Type="http://schemas.openxmlformats.org/officeDocument/2006/relationships/hyperlink" Target="https://podminky.urs.cz/item/CS_URS_2024_01/767591021" TargetMode="External" /><Relationship Id="rId41" Type="http://schemas.openxmlformats.org/officeDocument/2006/relationships/hyperlink" Target="https://podminky.urs.cz/item/CS_URS_2024_01/938905311" TargetMode="External" /><Relationship Id="rId42" Type="http://schemas.openxmlformats.org/officeDocument/2006/relationships/hyperlink" Target="https://podminky.urs.cz/item/CS_URS_2024_01/938905312" TargetMode="External" /><Relationship Id="rId43"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hyperlink" Target="https://podminky.urs.cz/item/CS_URS_2024_01/122352501" TargetMode="External" /><Relationship Id="rId2" Type="http://schemas.openxmlformats.org/officeDocument/2006/relationships/hyperlink" Target="https://podminky.urs.cz/item/CS_URS_2024_01/122352508" TargetMode="External" /><Relationship Id="rId3" Type="http://schemas.openxmlformats.org/officeDocument/2006/relationships/hyperlink" Target="https://podminky.urs.cz/item/CS_URS_2024_01/162202111" TargetMode="External" /><Relationship Id="rId4" Type="http://schemas.openxmlformats.org/officeDocument/2006/relationships/hyperlink" Target="https://podminky.urs.cz/item/CS_URS_2024_01/162751117" TargetMode="External" /><Relationship Id="rId5" Type="http://schemas.openxmlformats.org/officeDocument/2006/relationships/hyperlink" Target="https://podminky.urs.cz/item/CS_URS_2024_01/162751119" TargetMode="External" /><Relationship Id="rId6" Type="http://schemas.openxmlformats.org/officeDocument/2006/relationships/hyperlink" Target="https://podminky.urs.cz/item/CS_URS_2024_01/182251101" TargetMode="External" /><Relationship Id="rId7" Type="http://schemas.openxmlformats.org/officeDocument/2006/relationships/hyperlink" Target="https://podminky.urs.cz/item/CS_URS_2024_01/271542211" TargetMode="External" /><Relationship Id="rId8" Type="http://schemas.openxmlformats.org/officeDocument/2006/relationships/hyperlink" Target="https://podminky.urs.cz/item/CS_URS_2024_01/271572211" TargetMode="External" /><Relationship Id="rId9" Type="http://schemas.openxmlformats.org/officeDocument/2006/relationships/hyperlink" Target="https://podminky.urs.cz/item/CS_URS_2024_01/273313811" TargetMode="External" /><Relationship Id="rId10" Type="http://schemas.openxmlformats.org/officeDocument/2006/relationships/hyperlink" Target="https://podminky.urs.cz/item/CS_URS_2024_01/274313811" TargetMode="External" /><Relationship Id="rId11" Type="http://schemas.openxmlformats.org/officeDocument/2006/relationships/hyperlink" Target="https://podminky.urs.cz/item/CS_URS_2024_01/274351122" TargetMode="External" /><Relationship Id="rId12" Type="http://schemas.openxmlformats.org/officeDocument/2006/relationships/hyperlink" Target="https://podminky.urs.cz/item/CS_URS_2024_01/319124111" TargetMode="External" /><Relationship Id="rId13" Type="http://schemas.openxmlformats.org/officeDocument/2006/relationships/hyperlink" Target="https://podminky.urs.cz/item/CS_URS_2024_01/451315127" TargetMode="External" /><Relationship Id="rId14" Type="http://schemas.openxmlformats.org/officeDocument/2006/relationships/hyperlink" Target="https://podminky.urs.cz/item/CS_URS_2024_01/465513156" TargetMode="External" /><Relationship Id="rId15" Type="http://schemas.openxmlformats.org/officeDocument/2006/relationships/hyperlink" Target="https://podminky.urs.cz/item/CS_URS_2024_01/927111133" TargetMode="External" /><Relationship Id="rId16" Type="http://schemas.openxmlformats.org/officeDocument/2006/relationships/hyperlink" Target="https://podminky.urs.cz/item/CS_URS_2024_01/962052210" TargetMode="External" /><Relationship Id="rId17" Type="http://schemas.openxmlformats.org/officeDocument/2006/relationships/hyperlink" Target="https://podminky.urs.cz/item/CS_URS_2024_01/997013602" TargetMode="External" /><Relationship Id="rId18" Type="http://schemas.openxmlformats.org/officeDocument/2006/relationships/hyperlink" Target="https://podminky.urs.cz/item/CS_URS_2024_01/997211511" TargetMode="External" /><Relationship Id="rId19" Type="http://schemas.openxmlformats.org/officeDocument/2006/relationships/hyperlink" Target="https://podminky.urs.cz/item/CS_URS_2024_01/997211611" TargetMode="External" /><Relationship Id="rId20" Type="http://schemas.openxmlformats.org/officeDocument/2006/relationships/hyperlink" Target="https://podminky.urs.cz/item/CS_URS_2024_01/997211612" TargetMode="External" /><Relationship Id="rId2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hyperlink" Target="https://podminky.urs.cz/item/CS_URS_2024_01/122352501" TargetMode="External" /><Relationship Id="rId2" Type="http://schemas.openxmlformats.org/officeDocument/2006/relationships/hyperlink" Target="https://podminky.urs.cz/item/CS_URS_2024_01/122352508" TargetMode="External" /><Relationship Id="rId3" Type="http://schemas.openxmlformats.org/officeDocument/2006/relationships/hyperlink" Target="https://podminky.urs.cz/item/CS_URS_2024_01/162202111" TargetMode="External" /><Relationship Id="rId4" Type="http://schemas.openxmlformats.org/officeDocument/2006/relationships/hyperlink" Target="https://podminky.urs.cz/item/CS_URS_2024_01/162751117" TargetMode="External" /><Relationship Id="rId5" Type="http://schemas.openxmlformats.org/officeDocument/2006/relationships/hyperlink" Target="https://podminky.urs.cz/item/CS_URS_2024_01/162751119" TargetMode="External" /><Relationship Id="rId6" Type="http://schemas.openxmlformats.org/officeDocument/2006/relationships/hyperlink" Target="https://podminky.urs.cz/item/CS_URS_2024_01/171151103" TargetMode="External" /><Relationship Id="rId7" Type="http://schemas.openxmlformats.org/officeDocument/2006/relationships/hyperlink" Target="https://podminky.urs.cz/item/CS_URS_2024_01/182251101" TargetMode="External" /><Relationship Id="rId8" Type="http://schemas.openxmlformats.org/officeDocument/2006/relationships/hyperlink" Target="https://podminky.urs.cz/item/CS_URS_2024_01/271542211" TargetMode="External" /><Relationship Id="rId9" Type="http://schemas.openxmlformats.org/officeDocument/2006/relationships/hyperlink" Target="https://podminky.urs.cz/item/CS_URS_2024_01/273313811" TargetMode="External" /><Relationship Id="rId10" Type="http://schemas.openxmlformats.org/officeDocument/2006/relationships/hyperlink" Target="https://podminky.urs.cz/item/CS_URS_2024_01/274351122" TargetMode="External" /><Relationship Id="rId11" Type="http://schemas.openxmlformats.org/officeDocument/2006/relationships/hyperlink" Target="https://podminky.urs.cz/item/CS_URS_2024_01/319124112" TargetMode="External" /><Relationship Id="rId12" Type="http://schemas.openxmlformats.org/officeDocument/2006/relationships/hyperlink" Target="https://podminky.urs.cz/item/CS_URS_2024_01/389121112" TargetMode="External" /><Relationship Id="rId13" Type="http://schemas.openxmlformats.org/officeDocument/2006/relationships/hyperlink" Target="https://podminky.urs.cz/item/CS_URS_2024_01/451315127" TargetMode="External" /><Relationship Id="rId14" Type="http://schemas.openxmlformats.org/officeDocument/2006/relationships/hyperlink" Target="https://podminky.urs.cz/item/CS_URS_2024_01/465513156" TargetMode="External" /><Relationship Id="rId15" Type="http://schemas.openxmlformats.org/officeDocument/2006/relationships/hyperlink" Target="https://podminky.urs.cz/item/CS_URS_2024_01/962052210" TargetMode="External" /><Relationship Id="rId16" Type="http://schemas.openxmlformats.org/officeDocument/2006/relationships/hyperlink" Target="https://podminky.urs.cz/item/CS_URS_2024_01/997013602" TargetMode="External" /><Relationship Id="rId17" Type="http://schemas.openxmlformats.org/officeDocument/2006/relationships/hyperlink" Target="https://podminky.urs.cz/item/CS_URS_2024_01/997211511" TargetMode="External" /><Relationship Id="rId18" Type="http://schemas.openxmlformats.org/officeDocument/2006/relationships/hyperlink" Target="https://podminky.urs.cz/item/CS_URS_2024_01/997211611" TargetMode="External" /><Relationship Id="rId19" Type="http://schemas.openxmlformats.org/officeDocument/2006/relationships/hyperlink" Target="https://podminky.urs.cz/item/CS_URS_2024_01/997211612" TargetMode="External" /><Relationship Id="rId20" Type="http://schemas.openxmlformats.org/officeDocument/2006/relationships/hyperlink" Target="https://podminky.urs.cz/item/CS_URS_2024_01/998212111" TargetMode="External" /><Relationship Id="rId2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5" t="s">
        <v>0</v>
      </c>
      <c r="AZ1" s="15" t="s">
        <v>1</v>
      </c>
      <c r="BA1" s="15" t="s">
        <v>2</v>
      </c>
      <c r="BB1" s="15" t="s">
        <v>3</v>
      </c>
      <c r="BT1" s="15" t="s">
        <v>4</v>
      </c>
      <c r="BU1" s="15" t="s">
        <v>4</v>
      </c>
      <c r="BV1" s="15" t="s">
        <v>5</v>
      </c>
    </row>
    <row r="2" s="1" customFormat="1" ht="36.96" customHeight="1">
      <c r="AR2" s="1"/>
      <c r="AS2" s="1"/>
      <c r="AT2" s="1"/>
      <c r="AU2" s="1"/>
      <c r="AV2" s="1"/>
      <c r="AW2" s="1"/>
      <c r="AX2" s="1"/>
      <c r="AY2" s="1"/>
      <c r="AZ2" s="1"/>
      <c r="BA2" s="1"/>
      <c r="BB2" s="1"/>
      <c r="BC2" s="1"/>
      <c r="BD2" s="1"/>
      <c r="BE2" s="1"/>
      <c r="BS2" s="16" t="s">
        <v>6</v>
      </c>
      <c r="BT2" s="16" t="s">
        <v>7</v>
      </c>
    </row>
    <row r="3" s="1" customFormat="1" ht="6.96"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1" customFormat="1" ht="24.96"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1" customFormat="1" ht="12" customHeight="1">
      <c r="B5" s="20"/>
      <c r="C5" s="21"/>
      <c r="D5" s="25" t="s">
        <v>13</v>
      </c>
      <c r="E5" s="21"/>
      <c r="F5" s="21"/>
      <c r="G5" s="21"/>
      <c r="H5" s="21"/>
      <c r="I5" s="21"/>
      <c r="J5" s="21"/>
      <c r="K5" s="26" t="s">
        <v>14</v>
      </c>
      <c r="L5" s="21"/>
      <c r="M5" s="21"/>
      <c r="N5" s="21"/>
      <c r="O5" s="21"/>
      <c r="P5" s="21"/>
      <c r="Q5" s="21"/>
      <c r="R5" s="21"/>
      <c r="S5" s="21"/>
      <c r="T5" s="21"/>
      <c r="U5" s="21"/>
      <c r="V5" s="21"/>
      <c r="W5" s="21"/>
      <c r="X5" s="21"/>
      <c r="Y5" s="21"/>
      <c r="Z5" s="21"/>
      <c r="AA5" s="21"/>
      <c r="AB5" s="21"/>
      <c r="AC5" s="21"/>
      <c r="AD5" s="21"/>
      <c r="AE5" s="21"/>
      <c r="AF5" s="21"/>
      <c r="AG5" s="21"/>
      <c r="AH5" s="21"/>
      <c r="AI5" s="21"/>
      <c r="AJ5" s="21"/>
      <c r="AK5" s="21"/>
      <c r="AL5" s="21"/>
      <c r="AM5" s="21"/>
      <c r="AN5" s="21"/>
      <c r="AO5" s="21"/>
      <c r="AP5" s="21"/>
      <c r="AQ5" s="21"/>
      <c r="AR5" s="19"/>
      <c r="BE5" s="27" t="s">
        <v>15</v>
      </c>
      <c r="BS5" s="16" t="s">
        <v>6</v>
      </c>
    </row>
    <row r="6" s="1" customFormat="1" ht="36.96" customHeight="1">
      <c r="B6" s="20"/>
      <c r="C6" s="21"/>
      <c r="D6" s="28" t="s">
        <v>16</v>
      </c>
      <c r="E6" s="21"/>
      <c r="F6" s="21"/>
      <c r="G6" s="21"/>
      <c r="H6" s="21"/>
      <c r="I6" s="21"/>
      <c r="J6" s="21"/>
      <c r="K6" s="29" t="s">
        <v>17</v>
      </c>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19"/>
      <c r="BE6" s="30"/>
      <c r="BS6" s="16" t="s">
        <v>6</v>
      </c>
    </row>
    <row r="7" s="1" customFormat="1" ht="12" customHeight="1">
      <c r="B7" s="20"/>
      <c r="C7" s="21"/>
      <c r="D7" s="31"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31" t="s">
        <v>20</v>
      </c>
      <c r="AL7" s="21"/>
      <c r="AM7" s="21"/>
      <c r="AN7" s="26" t="s">
        <v>19</v>
      </c>
      <c r="AO7" s="21"/>
      <c r="AP7" s="21"/>
      <c r="AQ7" s="21"/>
      <c r="AR7" s="19"/>
      <c r="BE7" s="30"/>
      <c r="BS7" s="16" t="s">
        <v>6</v>
      </c>
    </row>
    <row r="8" s="1" customFormat="1" ht="12" customHeight="1">
      <c r="B8" s="20"/>
      <c r="C8" s="21"/>
      <c r="D8" s="31" t="s">
        <v>21</v>
      </c>
      <c r="E8" s="21"/>
      <c r="F8" s="21"/>
      <c r="G8" s="21"/>
      <c r="H8" s="21"/>
      <c r="I8" s="21"/>
      <c r="J8" s="21"/>
      <c r="K8" s="26" t="s">
        <v>22</v>
      </c>
      <c r="L8" s="21"/>
      <c r="M8" s="21"/>
      <c r="N8" s="21"/>
      <c r="O8" s="21"/>
      <c r="P8" s="21"/>
      <c r="Q8" s="21"/>
      <c r="R8" s="21"/>
      <c r="S8" s="21"/>
      <c r="T8" s="21"/>
      <c r="U8" s="21"/>
      <c r="V8" s="21"/>
      <c r="W8" s="21"/>
      <c r="X8" s="21"/>
      <c r="Y8" s="21"/>
      <c r="Z8" s="21"/>
      <c r="AA8" s="21"/>
      <c r="AB8" s="21"/>
      <c r="AC8" s="21"/>
      <c r="AD8" s="21"/>
      <c r="AE8" s="21"/>
      <c r="AF8" s="21"/>
      <c r="AG8" s="21"/>
      <c r="AH8" s="21"/>
      <c r="AI8" s="21"/>
      <c r="AJ8" s="21"/>
      <c r="AK8" s="31" t="s">
        <v>23</v>
      </c>
      <c r="AL8" s="21"/>
      <c r="AM8" s="21"/>
      <c r="AN8" s="32" t="s">
        <v>24</v>
      </c>
      <c r="AO8" s="21"/>
      <c r="AP8" s="21"/>
      <c r="AQ8" s="21"/>
      <c r="AR8" s="19"/>
      <c r="BE8" s="30"/>
      <c r="BS8" s="16" t="s">
        <v>6</v>
      </c>
    </row>
    <row r="9" s="1" customFormat="1" ht="14.4"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30"/>
      <c r="BS9" s="16" t="s">
        <v>6</v>
      </c>
    </row>
    <row r="10" s="1" customFormat="1" ht="12" customHeight="1">
      <c r="B10" s="20"/>
      <c r="C10" s="21"/>
      <c r="D10" s="31" t="s">
        <v>25</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31" t="s">
        <v>26</v>
      </c>
      <c r="AL10" s="21"/>
      <c r="AM10" s="21"/>
      <c r="AN10" s="26" t="s">
        <v>19</v>
      </c>
      <c r="AO10" s="21"/>
      <c r="AP10" s="21"/>
      <c r="AQ10" s="21"/>
      <c r="AR10" s="19"/>
      <c r="BE10" s="30"/>
      <c r="BS10" s="16" t="s">
        <v>6</v>
      </c>
    </row>
    <row r="11" s="1" customFormat="1" ht="18.48" customHeight="1">
      <c r="B11" s="20"/>
      <c r="C11" s="21"/>
      <c r="D11" s="21"/>
      <c r="E11" s="26" t="s">
        <v>27</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31" t="s">
        <v>28</v>
      </c>
      <c r="AL11" s="21"/>
      <c r="AM11" s="21"/>
      <c r="AN11" s="26" t="s">
        <v>19</v>
      </c>
      <c r="AO11" s="21"/>
      <c r="AP11" s="21"/>
      <c r="AQ11" s="21"/>
      <c r="AR11" s="19"/>
      <c r="BE11" s="30"/>
      <c r="BS11" s="16" t="s">
        <v>6</v>
      </c>
    </row>
    <row r="12" s="1" customFormat="1" ht="6.96"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30"/>
      <c r="BS12" s="16" t="s">
        <v>6</v>
      </c>
    </row>
    <row r="13" s="1" customFormat="1" ht="12" customHeight="1">
      <c r="B13" s="20"/>
      <c r="C13" s="21"/>
      <c r="D13" s="31" t="s">
        <v>29</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31" t="s">
        <v>26</v>
      </c>
      <c r="AL13" s="21"/>
      <c r="AM13" s="21"/>
      <c r="AN13" s="33" t="s">
        <v>30</v>
      </c>
      <c r="AO13" s="21"/>
      <c r="AP13" s="21"/>
      <c r="AQ13" s="21"/>
      <c r="AR13" s="19"/>
      <c r="BE13" s="30"/>
      <c r="BS13" s="16" t="s">
        <v>6</v>
      </c>
    </row>
    <row r="14">
      <c r="B14" s="20"/>
      <c r="C14" s="21"/>
      <c r="D14" s="21"/>
      <c r="E14" s="33" t="s">
        <v>30</v>
      </c>
      <c r="F14" s="34"/>
      <c r="G14" s="34"/>
      <c r="H14" s="34"/>
      <c r="I14" s="34"/>
      <c r="J14" s="34"/>
      <c r="K14" s="34"/>
      <c r="L14" s="34"/>
      <c r="M14" s="34"/>
      <c r="N14" s="34"/>
      <c r="O14" s="34"/>
      <c r="P14" s="34"/>
      <c r="Q14" s="34"/>
      <c r="R14" s="34"/>
      <c r="S14" s="34"/>
      <c r="T14" s="34"/>
      <c r="U14" s="34"/>
      <c r="V14" s="34"/>
      <c r="W14" s="34"/>
      <c r="X14" s="34"/>
      <c r="Y14" s="34"/>
      <c r="Z14" s="34"/>
      <c r="AA14" s="34"/>
      <c r="AB14" s="34"/>
      <c r="AC14" s="34"/>
      <c r="AD14" s="34"/>
      <c r="AE14" s="34"/>
      <c r="AF14" s="34"/>
      <c r="AG14" s="34"/>
      <c r="AH14" s="34"/>
      <c r="AI14" s="34"/>
      <c r="AJ14" s="34"/>
      <c r="AK14" s="31" t="s">
        <v>28</v>
      </c>
      <c r="AL14" s="21"/>
      <c r="AM14" s="21"/>
      <c r="AN14" s="33" t="s">
        <v>30</v>
      </c>
      <c r="AO14" s="21"/>
      <c r="AP14" s="21"/>
      <c r="AQ14" s="21"/>
      <c r="AR14" s="19"/>
      <c r="BE14" s="30"/>
      <c r="BS14" s="16" t="s">
        <v>6</v>
      </c>
    </row>
    <row r="15" s="1" customFormat="1" ht="6.96"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30"/>
      <c r="BS15" s="16" t="s">
        <v>4</v>
      </c>
    </row>
    <row r="16" s="1" customFormat="1" ht="12" customHeight="1">
      <c r="B16" s="20"/>
      <c r="C16" s="21"/>
      <c r="D16" s="31" t="s">
        <v>31</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31" t="s">
        <v>26</v>
      </c>
      <c r="AL16" s="21"/>
      <c r="AM16" s="21"/>
      <c r="AN16" s="26" t="s">
        <v>19</v>
      </c>
      <c r="AO16" s="21"/>
      <c r="AP16" s="21"/>
      <c r="AQ16" s="21"/>
      <c r="AR16" s="19"/>
      <c r="BE16" s="30"/>
      <c r="BS16" s="16" t="s">
        <v>4</v>
      </c>
    </row>
    <row r="17" s="1" customFormat="1" ht="18.48" customHeight="1">
      <c r="B17" s="20"/>
      <c r="C17" s="21"/>
      <c r="D17" s="21"/>
      <c r="E17" s="26" t="s">
        <v>32</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31" t="s">
        <v>28</v>
      </c>
      <c r="AL17" s="21"/>
      <c r="AM17" s="21"/>
      <c r="AN17" s="26" t="s">
        <v>19</v>
      </c>
      <c r="AO17" s="21"/>
      <c r="AP17" s="21"/>
      <c r="AQ17" s="21"/>
      <c r="AR17" s="19"/>
      <c r="BE17" s="30"/>
      <c r="BS17" s="16" t="s">
        <v>33</v>
      </c>
    </row>
    <row r="18" s="1" customFormat="1" ht="6.96"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30"/>
      <c r="BS18" s="16" t="s">
        <v>6</v>
      </c>
    </row>
    <row r="19" s="1" customFormat="1" ht="12" customHeight="1">
      <c r="B19" s="20"/>
      <c r="C19" s="21"/>
      <c r="D19" s="31" t="s">
        <v>34</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31" t="s">
        <v>26</v>
      </c>
      <c r="AL19" s="21"/>
      <c r="AM19" s="21"/>
      <c r="AN19" s="26" t="s">
        <v>19</v>
      </c>
      <c r="AO19" s="21"/>
      <c r="AP19" s="21"/>
      <c r="AQ19" s="21"/>
      <c r="AR19" s="19"/>
      <c r="BE19" s="30"/>
      <c r="BS19" s="16" t="s">
        <v>6</v>
      </c>
    </row>
    <row r="20" s="1" customFormat="1" ht="18.48" customHeight="1">
      <c r="B20" s="20"/>
      <c r="C20" s="21"/>
      <c r="D20" s="21"/>
      <c r="E20" s="26" t="s">
        <v>35</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31" t="s">
        <v>28</v>
      </c>
      <c r="AL20" s="21"/>
      <c r="AM20" s="21"/>
      <c r="AN20" s="26" t="s">
        <v>19</v>
      </c>
      <c r="AO20" s="21"/>
      <c r="AP20" s="21"/>
      <c r="AQ20" s="21"/>
      <c r="AR20" s="19"/>
      <c r="BE20" s="30"/>
      <c r="BS20" s="16" t="s">
        <v>4</v>
      </c>
    </row>
    <row r="21" s="1" customFormat="1" ht="6.96"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30"/>
    </row>
    <row r="22" s="1" customFormat="1" ht="12" customHeight="1">
      <c r="B22" s="20"/>
      <c r="C22" s="21"/>
      <c r="D22" s="31" t="s">
        <v>36</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30"/>
    </row>
    <row r="23" s="1" customFormat="1" ht="47.25" customHeight="1">
      <c r="B23" s="20"/>
      <c r="C23" s="21"/>
      <c r="D23" s="21"/>
      <c r="E23" s="35" t="s">
        <v>37</v>
      </c>
      <c r="F23" s="35"/>
      <c r="G23" s="35"/>
      <c r="H23" s="35"/>
      <c r="I23" s="35"/>
      <c r="J23" s="35"/>
      <c r="K23" s="35"/>
      <c r="L23" s="35"/>
      <c r="M23" s="35"/>
      <c r="N23" s="35"/>
      <c r="O23" s="35"/>
      <c r="P23" s="35"/>
      <c r="Q23" s="35"/>
      <c r="R23" s="35"/>
      <c r="S23" s="35"/>
      <c r="T23" s="35"/>
      <c r="U23" s="35"/>
      <c r="V23" s="35"/>
      <c r="W23" s="35"/>
      <c r="X23" s="35"/>
      <c r="Y23" s="35"/>
      <c r="Z23" s="35"/>
      <c r="AA23" s="35"/>
      <c r="AB23" s="35"/>
      <c r="AC23" s="35"/>
      <c r="AD23" s="35"/>
      <c r="AE23" s="35"/>
      <c r="AF23" s="35"/>
      <c r="AG23" s="35"/>
      <c r="AH23" s="35"/>
      <c r="AI23" s="35"/>
      <c r="AJ23" s="35"/>
      <c r="AK23" s="35"/>
      <c r="AL23" s="35"/>
      <c r="AM23" s="35"/>
      <c r="AN23" s="35"/>
      <c r="AO23" s="21"/>
      <c r="AP23" s="21"/>
      <c r="AQ23" s="21"/>
      <c r="AR23" s="19"/>
      <c r="BE23" s="30"/>
    </row>
    <row r="24" s="1" customFormat="1" ht="6.96"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30"/>
    </row>
    <row r="25" s="1" customFormat="1" ht="6.96" customHeight="1">
      <c r="B25" s="20"/>
      <c r="C25" s="21"/>
      <c r="D25" s="36"/>
      <c r="E25" s="36"/>
      <c r="F25" s="36"/>
      <c r="G25" s="36"/>
      <c r="H25" s="36"/>
      <c r="I25" s="36"/>
      <c r="J25" s="36"/>
      <c r="K25" s="36"/>
      <c r="L25" s="36"/>
      <c r="M25" s="36"/>
      <c r="N25" s="36"/>
      <c r="O25" s="36"/>
      <c r="P25" s="36"/>
      <c r="Q25" s="36"/>
      <c r="R25" s="36"/>
      <c r="S25" s="36"/>
      <c r="T25" s="36"/>
      <c r="U25" s="36"/>
      <c r="V25" s="36"/>
      <c r="W25" s="36"/>
      <c r="X25" s="36"/>
      <c r="Y25" s="36"/>
      <c r="Z25" s="36"/>
      <c r="AA25" s="36"/>
      <c r="AB25" s="36"/>
      <c r="AC25" s="36"/>
      <c r="AD25" s="36"/>
      <c r="AE25" s="36"/>
      <c r="AF25" s="36"/>
      <c r="AG25" s="36"/>
      <c r="AH25" s="36"/>
      <c r="AI25" s="36"/>
      <c r="AJ25" s="36"/>
      <c r="AK25" s="36"/>
      <c r="AL25" s="36"/>
      <c r="AM25" s="36"/>
      <c r="AN25" s="36"/>
      <c r="AO25" s="36"/>
      <c r="AP25" s="21"/>
      <c r="AQ25" s="21"/>
      <c r="AR25" s="19"/>
      <c r="BE25" s="30"/>
    </row>
    <row r="26" s="2" customFormat="1" ht="25.92" customHeight="1">
      <c r="A26" s="37"/>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0"/>
    </row>
    <row r="27" s="2" customFormat="1" ht="6.96" customHeight="1">
      <c r="A27" s="37"/>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0"/>
    </row>
    <row r="28" s="2" customFormat="1">
      <c r="A28" s="37"/>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0"/>
    </row>
    <row r="29" s="3" customFormat="1" ht="14.4" customHeight="1">
      <c r="A29" s="3"/>
      <c r="B29" s="45"/>
      <c r="C29" s="46"/>
      <c r="D29" s="31" t="s">
        <v>42</v>
      </c>
      <c r="E29" s="46"/>
      <c r="F29" s="31"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3" customFormat="1" ht="14.4" customHeight="1">
      <c r="A30" s="3"/>
      <c r="B30" s="45"/>
      <c r="C30" s="46"/>
      <c r="D30" s="46"/>
      <c r="E30" s="46"/>
      <c r="F30" s="31" t="s">
        <v>44</v>
      </c>
      <c r="G30" s="46"/>
      <c r="H30" s="46"/>
      <c r="I30" s="46"/>
      <c r="J30" s="46"/>
      <c r="K30" s="46"/>
      <c r="L30" s="47">
        <v>0.12</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3" customFormat="1" ht="14.4" customHeight="1">
      <c r="A31" s="3"/>
      <c r="B31" s="45"/>
      <c r="C31" s="46"/>
      <c r="D31" s="46"/>
      <c r="E31" s="46"/>
      <c r="F31" s="31"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3" customFormat="1" ht="14.4" customHeight="1">
      <c r="A32" s="3"/>
      <c r="B32" s="45"/>
      <c r="C32" s="46"/>
      <c r="D32" s="46"/>
      <c r="E32" s="46"/>
      <c r="F32" s="31" t="s">
        <v>46</v>
      </c>
      <c r="G32" s="46"/>
      <c r="H32" s="46"/>
      <c r="I32" s="46"/>
      <c r="J32" s="46"/>
      <c r="K32" s="46"/>
      <c r="L32" s="47">
        <v>0.12</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3" customFormat="1" ht="14.4" customHeight="1">
      <c r="A33" s="3"/>
      <c r="B33" s="45"/>
      <c r="C33" s="46"/>
      <c r="D33" s="46"/>
      <c r="E33" s="46"/>
      <c r="F33" s="31"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c r="BE33" s="3"/>
    </row>
    <row r="34" s="2" customFormat="1" ht="6.96" customHeight="1">
      <c r="A34" s="37"/>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c r="BE34" s="37"/>
    </row>
    <row r="35" s="2" customFormat="1" ht="25.92" customHeight="1">
      <c r="A35" s="37"/>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c r="BE35" s="37"/>
    </row>
    <row r="36" s="2" customFormat="1" ht="6.96" customHeight="1">
      <c r="A36" s="37"/>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c r="BE36" s="37"/>
    </row>
    <row r="37" s="2" customFormat="1" ht="6.96" customHeight="1">
      <c r="A37" s="37"/>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c r="BE37" s="37"/>
    </row>
    <row r="41" s="2" customFormat="1" ht="6.96" customHeight="1">
      <c r="A41" s="37"/>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c r="BE41" s="37"/>
    </row>
    <row r="42" s="2" customFormat="1" ht="24.96" customHeight="1">
      <c r="A42" s="37"/>
      <c r="B42" s="38"/>
      <c r="C42" s="22"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c r="BE42" s="37"/>
    </row>
    <row r="43" s="2" customFormat="1" ht="6.96" customHeight="1">
      <c r="A43" s="37"/>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c r="BE43" s="37"/>
    </row>
    <row r="44" s="4" customFormat="1" ht="12" customHeight="1">
      <c r="A44" s="4"/>
      <c r="B44" s="62"/>
      <c r="C44" s="31" t="s">
        <v>13</v>
      </c>
      <c r="D44" s="63"/>
      <c r="E44" s="63"/>
      <c r="F44" s="63"/>
      <c r="G44" s="63"/>
      <c r="H44" s="63"/>
      <c r="I44" s="63"/>
      <c r="J44" s="63"/>
      <c r="K44" s="63"/>
      <c r="L44" s="63" t="str">
        <f>K5</f>
        <v>2024_9_4</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c r="BE44" s="4"/>
    </row>
    <row r="45" s="5" customFormat="1" ht="36.96" customHeight="1">
      <c r="A45" s="5"/>
      <c r="B45" s="65"/>
      <c r="C45" s="66" t="s">
        <v>16</v>
      </c>
      <c r="D45" s="67"/>
      <c r="E45" s="67"/>
      <c r="F45" s="67"/>
      <c r="G45" s="67"/>
      <c r="H45" s="67"/>
      <c r="I45" s="67"/>
      <c r="J45" s="67"/>
      <c r="K45" s="67"/>
      <c r="L45" s="68" t="str">
        <f>K6</f>
        <v>Oprava trati v úseku Hradec Králové - Předměřice n. L.</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c r="BE45" s="5"/>
    </row>
    <row r="46" s="2" customFormat="1" ht="6.96" customHeight="1">
      <c r="A46" s="37"/>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c r="BE46" s="37"/>
    </row>
    <row r="47" s="2" customFormat="1" ht="12" customHeight="1">
      <c r="A47" s="37"/>
      <c r="B47" s="38"/>
      <c r="C47" s="31" t="s">
        <v>21</v>
      </c>
      <c r="D47" s="39"/>
      <c r="E47" s="39"/>
      <c r="F47" s="39"/>
      <c r="G47" s="39"/>
      <c r="H47" s="39"/>
      <c r="I47" s="39"/>
      <c r="J47" s="39"/>
      <c r="K47" s="39"/>
      <c r="L47" s="70" t="str">
        <f>IF(K8="","",K8)</f>
        <v>TÚ Hradec Králové - Předměřice n. L.</v>
      </c>
      <c r="M47" s="39"/>
      <c r="N47" s="39"/>
      <c r="O47" s="39"/>
      <c r="P47" s="39"/>
      <c r="Q47" s="39"/>
      <c r="R47" s="39"/>
      <c r="S47" s="39"/>
      <c r="T47" s="39"/>
      <c r="U47" s="39"/>
      <c r="V47" s="39"/>
      <c r="W47" s="39"/>
      <c r="X47" s="39"/>
      <c r="Y47" s="39"/>
      <c r="Z47" s="39"/>
      <c r="AA47" s="39"/>
      <c r="AB47" s="39"/>
      <c r="AC47" s="39"/>
      <c r="AD47" s="39"/>
      <c r="AE47" s="39"/>
      <c r="AF47" s="39"/>
      <c r="AG47" s="39"/>
      <c r="AH47" s="39"/>
      <c r="AI47" s="31" t="s">
        <v>23</v>
      </c>
      <c r="AJ47" s="39"/>
      <c r="AK47" s="39"/>
      <c r="AL47" s="39"/>
      <c r="AM47" s="71" t="str">
        <f>IF(AN8= "","",AN8)</f>
        <v>10. 1. 2024</v>
      </c>
      <c r="AN47" s="71"/>
      <c r="AO47" s="39"/>
      <c r="AP47" s="39"/>
      <c r="AQ47" s="39"/>
      <c r="AR47" s="43"/>
      <c r="BE47" s="37"/>
    </row>
    <row r="48" s="2" customFormat="1" ht="6.96" customHeight="1">
      <c r="A48" s="37"/>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c r="BE48" s="37"/>
    </row>
    <row r="49" s="2" customFormat="1" ht="15.15" customHeight="1">
      <c r="A49" s="37"/>
      <c r="B49" s="38"/>
      <c r="C49" s="31" t="s">
        <v>25</v>
      </c>
      <c r="D49" s="39"/>
      <c r="E49" s="39"/>
      <c r="F49" s="39"/>
      <c r="G49" s="39"/>
      <c r="H49" s="39"/>
      <c r="I49" s="39"/>
      <c r="J49" s="39"/>
      <c r="K49" s="39"/>
      <c r="L49" s="63" t="str">
        <f>IF(E11= "","",E11)</f>
        <v>Správa železnic, s.o.</v>
      </c>
      <c r="M49" s="39"/>
      <c r="N49" s="39"/>
      <c r="O49" s="39"/>
      <c r="P49" s="39"/>
      <c r="Q49" s="39"/>
      <c r="R49" s="39"/>
      <c r="S49" s="39"/>
      <c r="T49" s="39"/>
      <c r="U49" s="39"/>
      <c r="V49" s="39"/>
      <c r="W49" s="39"/>
      <c r="X49" s="39"/>
      <c r="Y49" s="39"/>
      <c r="Z49" s="39"/>
      <c r="AA49" s="39"/>
      <c r="AB49" s="39"/>
      <c r="AC49" s="39"/>
      <c r="AD49" s="39"/>
      <c r="AE49" s="39"/>
      <c r="AF49" s="39"/>
      <c r="AG49" s="39"/>
      <c r="AH49" s="39"/>
      <c r="AI49" s="31" t="s">
        <v>31</v>
      </c>
      <c r="AJ49" s="39"/>
      <c r="AK49" s="39"/>
      <c r="AL49" s="39"/>
      <c r="AM49" s="72" t="str">
        <f>IF(E17="","",E17)</f>
        <v>Bez PD</v>
      </c>
      <c r="AN49" s="63"/>
      <c r="AO49" s="63"/>
      <c r="AP49" s="63"/>
      <c r="AQ49" s="39"/>
      <c r="AR49" s="43"/>
      <c r="AS49" s="73" t="s">
        <v>52</v>
      </c>
      <c r="AT49" s="74"/>
      <c r="AU49" s="75"/>
      <c r="AV49" s="75"/>
      <c r="AW49" s="75"/>
      <c r="AX49" s="75"/>
      <c r="AY49" s="75"/>
      <c r="AZ49" s="75"/>
      <c r="BA49" s="75"/>
      <c r="BB49" s="75"/>
      <c r="BC49" s="75"/>
      <c r="BD49" s="76"/>
      <c r="BE49" s="37"/>
    </row>
    <row r="50" s="2" customFormat="1" ht="15.15" customHeight="1">
      <c r="A50" s="37"/>
      <c r="B50" s="38"/>
      <c r="C50" s="31"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1" t="s">
        <v>34</v>
      </c>
      <c r="AJ50" s="39"/>
      <c r="AK50" s="39"/>
      <c r="AL50" s="39"/>
      <c r="AM50" s="72" t="str">
        <f>IF(E20="","",E20)</f>
        <v>ST Hradec Králové</v>
      </c>
      <c r="AN50" s="63"/>
      <c r="AO50" s="63"/>
      <c r="AP50" s="63"/>
      <c r="AQ50" s="39"/>
      <c r="AR50" s="43"/>
      <c r="AS50" s="77"/>
      <c r="AT50" s="78"/>
      <c r="AU50" s="79"/>
      <c r="AV50" s="79"/>
      <c r="AW50" s="79"/>
      <c r="AX50" s="79"/>
      <c r="AY50" s="79"/>
      <c r="AZ50" s="79"/>
      <c r="BA50" s="79"/>
      <c r="BB50" s="79"/>
      <c r="BC50" s="79"/>
      <c r="BD50" s="80"/>
      <c r="BE50" s="37"/>
    </row>
    <row r="51" s="2" customFormat="1" ht="10.8" customHeight="1">
      <c r="A51" s="37"/>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c r="BE51" s="37"/>
    </row>
    <row r="52" s="2" customFormat="1" ht="29.28" customHeight="1">
      <c r="A52" s="37"/>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c r="BE52" s="37"/>
    </row>
    <row r="53" s="2" customFormat="1" ht="10.8" customHeight="1">
      <c r="A53" s="37"/>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c r="BE53" s="37"/>
    </row>
    <row r="54" s="6" customFormat="1" ht="32.4" customHeight="1">
      <c r="A54" s="6"/>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ROUND(AG55+SUM(AG56:AG59)+AG63+AG64,2)</f>
        <v>0</v>
      </c>
      <c r="AH54" s="100"/>
      <c r="AI54" s="100"/>
      <c r="AJ54" s="100"/>
      <c r="AK54" s="100"/>
      <c r="AL54" s="100"/>
      <c r="AM54" s="100"/>
      <c r="AN54" s="101">
        <f>SUM(AG54,AT54)</f>
        <v>0</v>
      </c>
      <c r="AO54" s="101"/>
      <c r="AP54" s="101"/>
      <c r="AQ54" s="102" t="s">
        <v>19</v>
      </c>
      <c r="AR54" s="103"/>
      <c r="AS54" s="104">
        <f>ROUND(AS55+SUM(AS56:AS59)+AS63+AS64,2)</f>
        <v>0</v>
      </c>
      <c r="AT54" s="105">
        <f>ROUND(SUM(AV54:AW54),2)</f>
        <v>0</v>
      </c>
      <c r="AU54" s="106">
        <f>ROUND(AU55+SUM(AU56:AU59)+AU63+AU64,5)</f>
        <v>0</v>
      </c>
      <c r="AV54" s="105">
        <f>ROUND(AZ54*L29,2)</f>
        <v>0</v>
      </c>
      <c r="AW54" s="105">
        <f>ROUND(BA54*L30,2)</f>
        <v>0</v>
      </c>
      <c r="AX54" s="105">
        <f>ROUND(BB54*L29,2)</f>
        <v>0</v>
      </c>
      <c r="AY54" s="105">
        <f>ROUND(BC54*L30,2)</f>
        <v>0</v>
      </c>
      <c r="AZ54" s="105">
        <f>ROUND(AZ55+SUM(AZ56:AZ59)+AZ63+AZ64,2)</f>
        <v>0</v>
      </c>
      <c r="BA54" s="105">
        <f>ROUND(BA55+SUM(BA56:BA59)+BA63+BA64,2)</f>
        <v>0</v>
      </c>
      <c r="BB54" s="105">
        <f>ROUND(BB55+SUM(BB56:BB59)+BB63+BB64,2)</f>
        <v>0</v>
      </c>
      <c r="BC54" s="105">
        <f>ROUND(BC55+SUM(BC56:BC59)+BC63+BC64,2)</f>
        <v>0</v>
      </c>
      <c r="BD54" s="107">
        <f>ROUND(BD55+SUM(BD56:BD59)+BD63+BD64,2)</f>
        <v>0</v>
      </c>
      <c r="BE54" s="6"/>
      <c r="BS54" s="108" t="s">
        <v>71</v>
      </c>
      <c r="BT54" s="108" t="s">
        <v>72</v>
      </c>
      <c r="BU54" s="109" t="s">
        <v>73</v>
      </c>
      <c r="BV54" s="108" t="s">
        <v>74</v>
      </c>
      <c r="BW54" s="108" t="s">
        <v>5</v>
      </c>
      <c r="BX54" s="108" t="s">
        <v>75</v>
      </c>
      <c r="CL54" s="108" t="s">
        <v>19</v>
      </c>
    </row>
    <row r="55" s="7" customFormat="1" ht="16.5" customHeight="1">
      <c r="A55" s="110" t="s">
        <v>76</v>
      </c>
      <c r="B55" s="111"/>
      <c r="C55" s="112"/>
      <c r="D55" s="113" t="s">
        <v>77</v>
      </c>
      <c r="E55" s="113"/>
      <c r="F55" s="113"/>
      <c r="G55" s="113"/>
      <c r="H55" s="113"/>
      <c r="I55" s="114"/>
      <c r="J55" s="113" t="s">
        <v>78</v>
      </c>
      <c r="K55" s="113"/>
      <c r="L55" s="113"/>
      <c r="M55" s="113"/>
      <c r="N55" s="113"/>
      <c r="O55" s="113"/>
      <c r="P55" s="113"/>
      <c r="Q55" s="113"/>
      <c r="R55" s="113"/>
      <c r="S55" s="113"/>
      <c r="T55" s="113"/>
      <c r="U55" s="113"/>
      <c r="V55" s="113"/>
      <c r="W55" s="113"/>
      <c r="X55" s="113"/>
      <c r="Y55" s="113"/>
      <c r="Z55" s="113"/>
      <c r="AA55" s="113"/>
      <c r="AB55" s="113"/>
      <c r="AC55" s="113"/>
      <c r="AD55" s="113"/>
      <c r="AE55" s="113"/>
      <c r="AF55" s="113"/>
      <c r="AG55" s="115">
        <f>'SO 01 - Železniční svršek...'!J30</f>
        <v>0</v>
      </c>
      <c r="AH55" s="114"/>
      <c r="AI55" s="114"/>
      <c r="AJ55" s="114"/>
      <c r="AK55" s="114"/>
      <c r="AL55" s="114"/>
      <c r="AM55" s="114"/>
      <c r="AN55" s="115">
        <f>SUM(AG55,AT55)</f>
        <v>0</v>
      </c>
      <c r="AO55" s="114"/>
      <c r="AP55" s="114"/>
      <c r="AQ55" s="116" t="s">
        <v>79</v>
      </c>
      <c r="AR55" s="117"/>
      <c r="AS55" s="118">
        <v>0</v>
      </c>
      <c r="AT55" s="119">
        <f>ROUND(SUM(AV55:AW55),2)</f>
        <v>0</v>
      </c>
      <c r="AU55" s="120">
        <f>'SO 01 - Železniční svršek...'!P82</f>
        <v>0</v>
      </c>
      <c r="AV55" s="119">
        <f>'SO 01 - Železniční svršek...'!J33</f>
        <v>0</v>
      </c>
      <c r="AW55" s="119">
        <f>'SO 01 - Železniční svršek...'!J34</f>
        <v>0</v>
      </c>
      <c r="AX55" s="119">
        <f>'SO 01 - Železniční svršek...'!J35</f>
        <v>0</v>
      </c>
      <c r="AY55" s="119">
        <f>'SO 01 - Železniční svršek...'!J36</f>
        <v>0</v>
      </c>
      <c r="AZ55" s="119">
        <f>'SO 01 - Železniční svršek...'!F33</f>
        <v>0</v>
      </c>
      <c r="BA55" s="119">
        <f>'SO 01 - Železniční svršek...'!F34</f>
        <v>0</v>
      </c>
      <c r="BB55" s="119">
        <f>'SO 01 - Železniční svršek...'!F35</f>
        <v>0</v>
      </c>
      <c r="BC55" s="119">
        <f>'SO 01 - Železniční svršek...'!F36</f>
        <v>0</v>
      </c>
      <c r="BD55" s="121">
        <f>'SO 01 - Železniční svršek...'!F37</f>
        <v>0</v>
      </c>
      <c r="BE55" s="7"/>
      <c r="BT55" s="122" t="s">
        <v>80</v>
      </c>
      <c r="BV55" s="122" t="s">
        <v>74</v>
      </c>
      <c r="BW55" s="122" t="s">
        <v>81</v>
      </c>
      <c r="BX55" s="122" t="s">
        <v>5</v>
      </c>
      <c r="CL55" s="122" t="s">
        <v>19</v>
      </c>
      <c r="CM55" s="122" t="s">
        <v>82</v>
      </c>
    </row>
    <row r="56" s="7" customFormat="1" ht="16.5" customHeight="1">
      <c r="A56" s="110" t="s">
        <v>76</v>
      </c>
      <c r="B56" s="111"/>
      <c r="C56" s="112"/>
      <c r="D56" s="113" t="s">
        <v>83</v>
      </c>
      <c r="E56" s="113"/>
      <c r="F56" s="113"/>
      <c r="G56" s="113"/>
      <c r="H56" s="113"/>
      <c r="I56" s="114"/>
      <c r="J56" s="113" t="s">
        <v>84</v>
      </c>
      <c r="K56" s="113"/>
      <c r="L56" s="113"/>
      <c r="M56" s="113"/>
      <c r="N56" s="113"/>
      <c r="O56" s="113"/>
      <c r="P56" s="113"/>
      <c r="Q56" s="113"/>
      <c r="R56" s="113"/>
      <c r="S56" s="113"/>
      <c r="T56" s="113"/>
      <c r="U56" s="113"/>
      <c r="V56" s="113"/>
      <c r="W56" s="113"/>
      <c r="X56" s="113"/>
      <c r="Y56" s="113"/>
      <c r="Z56" s="113"/>
      <c r="AA56" s="113"/>
      <c r="AB56" s="113"/>
      <c r="AC56" s="113"/>
      <c r="AD56" s="113"/>
      <c r="AE56" s="113"/>
      <c r="AF56" s="113"/>
      <c r="AG56" s="115">
        <f>'SO 02 - Oprava koleje č. ...'!J30</f>
        <v>0</v>
      </c>
      <c r="AH56" s="114"/>
      <c r="AI56" s="114"/>
      <c r="AJ56" s="114"/>
      <c r="AK56" s="114"/>
      <c r="AL56" s="114"/>
      <c r="AM56" s="114"/>
      <c r="AN56" s="115">
        <f>SUM(AG56,AT56)</f>
        <v>0</v>
      </c>
      <c r="AO56" s="114"/>
      <c r="AP56" s="114"/>
      <c r="AQ56" s="116" t="s">
        <v>79</v>
      </c>
      <c r="AR56" s="117"/>
      <c r="AS56" s="118">
        <v>0</v>
      </c>
      <c r="AT56" s="119">
        <f>ROUND(SUM(AV56:AW56),2)</f>
        <v>0</v>
      </c>
      <c r="AU56" s="120">
        <f>'SO 02 - Oprava koleje č. ...'!P82</f>
        <v>0</v>
      </c>
      <c r="AV56" s="119">
        <f>'SO 02 - Oprava koleje č. ...'!J33</f>
        <v>0</v>
      </c>
      <c r="AW56" s="119">
        <f>'SO 02 - Oprava koleje č. ...'!J34</f>
        <v>0</v>
      </c>
      <c r="AX56" s="119">
        <f>'SO 02 - Oprava koleje č. ...'!J35</f>
        <v>0</v>
      </c>
      <c r="AY56" s="119">
        <f>'SO 02 - Oprava koleje č. ...'!J36</f>
        <v>0</v>
      </c>
      <c r="AZ56" s="119">
        <f>'SO 02 - Oprava koleje č. ...'!F33</f>
        <v>0</v>
      </c>
      <c r="BA56" s="119">
        <f>'SO 02 - Oprava koleje č. ...'!F34</f>
        <v>0</v>
      </c>
      <c r="BB56" s="119">
        <f>'SO 02 - Oprava koleje č. ...'!F35</f>
        <v>0</v>
      </c>
      <c r="BC56" s="119">
        <f>'SO 02 - Oprava koleje č. ...'!F36</f>
        <v>0</v>
      </c>
      <c r="BD56" s="121">
        <f>'SO 02 - Oprava koleje č. ...'!F37</f>
        <v>0</v>
      </c>
      <c r="BE56" s="7"/>
      <c r="BT56" s="122" t="s">
        <v>80</v>
      </c>
      <c r="BV56" s="122" t="s">
        <v>74</v>
      </c>
      <c r="BW56" s="122" t="s">
        <v>85</v>
      </c>
      <c r="BX56" s="122" t="s">
        <v>5</v>
      </c>
      <c r="CL56" s="122" t="s">
        <v>19</v>
      </c>
      <c r="CM56" s="122" t="s">
        <v>82</v>
      </c>
    </row>
    <row r="57" s="7" customFormat="1" ht="16.5" customHeight="1">
      <c r="A57" s="110" t="s">
        <v>76</v>
      </c>
      <c r="B57" s="111"/>
      <c r="C57" s="112"/>
      <c r="D57" s="113" t="s">
        <v>86</v>
      </c>
      <c r="E57" s="113"/>
      <c r="F57" s="113"/>
      <c r="G57" s="113"/>
      <c r="H57" s="113"/>
      <c r="I57" s="114"/>
      <c r="J57" s="113" t="s">
        <v>87</v>
      </c>
      <c r="K57" s="113"/>
      <c r="L57" s="113"/>
      <c r="M57" s="113"/>
      <c r="N57" s="113"/>
      <c r="O57" s="113"/>
      <c r="P57" s="113"/>
      <c r="Q57" s="113"/>
      <c r="R57" s="113"/>
      <c r="S57" s="113"/>
      <c r="T57" s="113"/>
      <c r="U57" s="113"/>
      <c r="V57" s="113"/>
      <c r="W57" s="113"/>
      <c r="X57" s="113"/>
      <c r="Y57" s="113"/>
      <c r="Z57" s="113"/>
      <c r="AA57" s="113"/>
      <c r="AB57" s="113"/>
      <c r="AC57" s="113"/>
      <c r="AD57" s="113"/>
      <c r="AE57" s="113"/>
      <c r="AF57" s="113"/>
      <c r="AG57" s="115">
        <f>'SO 03 - Oprava přejezdu P...'!J30</f>
        <v>0</v>
      </c>
      <c r="AH57" s="114"/>
      <c r="AI57" s="114"/>
      <c r="AJ57" s="114"/>
      <c r="AK57" s="114"/>
      <c r="AL57" s="114"/>
      <c r="AM57" s="114"/>
      <c r="AN57" s="115">
        <f>SUM(AG57,AT57)</f>
        <v>0</v>
      </c>
      <c r="AO57" s="114"/>
      <c r="AP57" s="114"/>
      <c r="AQ57" s="116" t="s">
        <v>79</v>
      </c>
      <c r="AR57" s="117"/>
      <c r="AS57" s="118">
        <v>0</v>
      </c>
      <c r="AT57" s="119">
        <f>ROUND(SUM(AV57:AW57),2)</f>
        <v>0</v>
      </c>
      <c r="AU57" s="120">
        <f>'SO 03 - Oprava přejezdu P...'!P83</f>
        <v>0</v>
      </c>
      <c r="AV57" s="119">
        <f>'SO 03 - Oprava přejezdu P...'!J33</f>
        <v>0</v>
      </c>
      <c r="AW57" s="119">
        <f>'SO 03 - Oprava přejezdu P...'!J34</f>
        <v>0</v>
      </c>
      <c r="AX57" s="119">
        <f>'SO 03 - Oprava přejezdu P...'!J35</f>
        <v>0</v>
      </c>
      <c r="AY57" s="119">
        <f>'SO 03 - Oprava přejezdu P...'!J36</f>
        <v>0</v>
      </c>
      <c r="AZ57" s="119">
        <f>'SO 03 - Oprava přejezdu P...'!F33</f>
        <v>0</v>
      </c>
      <c r="BA57" s="119">
        <f>'SO 03 - Oprava přejezdu P...'!F34</f>
        <v>0</v>
      </c>
      <c r="BB57" s="119">
        <f>'SO 03 - Oprava přejezdu P...'!F35</f>
        <v>0</v>
      </c>
      <c r="BC57" s="119">
        <f>'SO 03 - Oprava přejezdu P...'!F36</f>
        <v>0</v>
      </c>
      <c r="BD57" s="121">
        <f>'SO 03 - Oprava přejezdu P...'!F37</f>
        <v>0</v>
      </c>
      <c r="BE57" s="7"/>
      <c r="BT57" s="122" t="s">
        <v>80</v>
      </c>
      <c r="BV57" s="122" t="s">
        <v>74</v>
      </c>
      <c r="BW57" s="122" t="s">
        <v>88</v>
      </c>
      <c r="BX57" s="122" t="s">
        <v>5</v>
      </c>
      <c r="CL57" s="122" t="s">
        <v>19</v>
      </c>
      <c r="CM57" s="122" t="s">
        <v>82</v>
      </c>
    </row>
    <row r="58" s="7" customFormat="1" ht="16.5" customHeight="1">
      <c r="A58" s="110" t="s">
        <v>76</v>
      </c>
      <c r="B58" s="111"/>
      <c r="C58" s="112"/>
      <c r="D58" s="113" t="s">
        <v>89</v>
      </c>
      <c r="E58" s="113"/>
      <c r="F58" s="113"/>
      <c r="G58" s="113"/>
      <c r="H58" s="113"/>
      <c r="I58" s="114"/>
      <c r="J58" s="113" t="s">
        <v>90</v>
      </c>
      <c r="K58" s="113"/>
      <c r="L58" s="113"/>
      <c r="M58" s="113"/>
      <c r="N58" s="113"/>
      <c r="O58" s="113"/>
      <c r="P58" s="113"/>
      <c r="Q58" s="113"/>
      <c r="R58" s="113"/>
      <c r="S58" s="113"/>
      <c r="T58" s="113"/>
      <c r="U58" s="113"/>
      <c r="V58" s="113"/>
      <c r="W58" s="113"/>
      <c r="X58" s="113"/>
      <c r="Y58" s="113"/>
      <c r="Z58" s="113"/>
      <c r="AA58" s="113"/>
      <c r="AB58" s="113"/>
      <c r="AC58" s="113"/>
      <c r="AD58" s="113"/>
      <c r="AE58" s="113"/>
      <c r="AF58" s="113"/>
      <c r="AG58" s="115">
        <f>'SO 04 - Následná úprava G...'!J30</f>
        <v>0</v>
      </c>
      <c r="AH58" s="114"/>
      <c r="AI58" s="114"/>
      <c r="AJ58" s="114"/>
      <c r="AK58" s="114"/>
      <c r="AL58" s="114"/>
      <c r="AM58" s="114"/>
      <c r="AN58" s="115">
        <f>SUM(AG58,AT58)</f>
        <v>0</v>
      </c>
      <c r="AO58" s="114"/>
      <c r="AP58" s="114"/>
      <c r="AQ58" s="116" t="s">
        <v>79</v>
      </c>
      <c r="AR58" s="117"/>
      <c r="AS58" s="118">
        <v>0</v>
      </c>
      <c r="AT58" s="119">
        <f>ROUND(SUM(AV58:AW58),2)</f>
        <v>0</v>
      </c>
      <c r="AU58" s="120">
        <f>'SO 04 - Následná úprava G...'!P81</f>
        <v>0</v>
      </c>
      <c r="AV58" s="119">
        <f>'SO 04 - Následná úprava G...'!J33</f>
        <v>0</v>
      </c>
      <c r="AW58" s="119">
        <f>'SO 04 - Následná úprava G...'!J34</f>
        <v>0</v>
      </c>
      <c r="AX58" s="119">
        <f>'SO 04 - Následná úprava G...'!J35</f>
        <v>0</v>
      </c>
      <c r="AY58" s="119">
        <f>'SO 04 - Následná úprava G...'!J36</f>
        <v>0</v>
      </c>
      <c r="AZ58" s="119">
        <f>'SO 04 - Následná úprava G...'!F33</f>
        <v>0</v>
      </c>
      <c r="BA58" s="119">
        <f>'SO 04 - Následná úprava G...'!F34</f>
        <v>0</v>
      </c>
      <c r="BB58" s="119">
        <f>'SO 04 - Následná úprava G...'!F35</f>
        <v>0</v>
      </c>
      <c r="BC58" s="119">
        <f>'SO 04 - Následná úprava G...'!F36</f>
        <v>0</v>
      </c>
      <c r="BD58" s="121">
        <f>'SO 04 - Následná úprava G...'!F37</f>
        <v>0</v>
      </c>
      <c r="BE58" s="7"/>
      <c r="BT58" s="122" t="s">
        <v>80</v>
      </c>
      <c r="BV58" s="122" t="s">
        <v>74</v>
      </c>
      <c r="BW58" s="122" t="s">
        <v>91</v>
      </c>
      <c r="BX58" s="122" t="s">
        <v>5</v>
      </c>
      <c r="CL58" s="122" t="s">
        <v>19</v>
      </c>
      <c r="CM58" s="122" t="s">
        <v>82</v>
      </c>
    </row>
    <row r="59" s="7" customFormat="1" ht="16.5" customHeight="1">
      <c r="A59" s="7"/>
      <c r="B59" s="111"/>
      <c r="C59" s="112"/>
      <c r="D59" s="113" t="s">
        <v>92</v>
      </c>
      <c r="E59" s="113"/>
      <c r="F59" s="113"/>
      <c r="G59" s="113"/>
      <c r="H59" s="113"/>
      <c r="I59" s="114"/>
      <c r="J59" s="113" t="s">
        <v>93</v>
      </c>
      <c r="K59" s="113"/>
      <c r="L59" s="113"/>
      <c r="M59" s="113"/>
      <c r="N59" s="113"/>
      <c r="O59" s="113"/>
      <c r="P59" s="113"/>
      <c r="Q59" s="113"/>
      <c r="R59" s="113"/>
      <c r="S59" s="113"/>
      <c r="T59" s="113"/>
      <c r="U59" s="113"/>
      <c r="V59" s="113"/>
      <c r="W59" s="113"/>
      <c r="X59" s="113"/>
      <c r="Y59" s="113"/>
      <c r="Z59" s="113"/>
      <c r="AA59" s="113"/>
      <c r="AB59" s="113"/>
      <c r="AC59" s="113"/>
      <c r="AD59" s="113"/>
      <c r="AE59" s="113"/>
      <c r="AF59" s="113"/>
      <c r="AG59" s="123">
        <f>ROUND(SUM(AG60:AG62),2)</f>
        <v>0</v>
      </c>
      <c r="AH59" s="114"/>
      <c r="AI59" s="114"/>
      <c r="AJ59" s="114"/>
      <c r="AK59" s="114"/>
      <c r="AL59" s="114"/>
      <c r="AM59" s="114"/>
      <c r="AN59" s="115">
        <f>SUM(AG59,AT59)</f>
        <v>0</v>
      </c>
      <c r="AO59" s="114"/>
      <c r="AP59" s="114"/>
      <c r="AQ59" s="116" t="s">
        <v>79</v>
      </c>
      <c r="AR59" s="117"/>
      <c r="AS59" s="118">
        <f>ROUND(SUM(AS60:AS62),2)</f>
        <v>0</v>
      </c>
      <c r="AT59" s="119">
        <f>ROUND(SUM(AV59:AW59),2)</f>
        <v>0</v>
      </c>
      <c r="AU59" s="120">
        <f>ROUND(SUM(AU60:AU62),5)</f>
        <v>0</v>
      </c>
      <c r="AV59" s="119">
        <f>ROUND(AZ59*L29,2)</f>
        <v>0</v>
      </c>
      <c r="AW59" s="119">
        <f>ROUND(BA59*L30,2)</f>
        <v>0</v>
      </c>
      <c r="AX59" s="119">
        <f>ROUND(BB59*L29,2)</f>
        <v>0</v>
      </c>
      <c r="AY59" s="119">
        <f>ROUND(BC59*L30,2)</f>
        <v>0</v>
      </c>
      <c r="AZ59" s="119">
        <f>ROUND(SUM(AZ60:AZ62),2)</f>
        <v>0</v>
      </c>
      <c r="BA59" s="119">
        <f>ROUND(SUM(BA60:BA62),2)</f>
        <v>0</v>
      </c>
      <c r="BB59" s="119">
        <f>ROUND(SUM(BB60:BB62),2)</f>
        <v>0</v>
      </c>
      <c r="BC59" s="119">
        <f>ROUND(SUM(BC60:BC62),2)</f>
        <v>0</v>
      </c>
      <c r="BD59" s="121">
        <f>ROUND(SUM(BD60:BD62),2)</f>
        <v>0</v>
      </c>
      <c r="BE59" s="7"/>
      <c r="BS59" s="122" t="s">
        <v>71</v>
      </c>
      <c r="BT59" s="122" t="s">
        <v>80</v>
      </c>
      <c r="BU59" s="122" t="s">
        <v>73</v>
      </c>
      <c r="BV59" s="122" t="s">
        <v>74</v>
      </c>
      <c r="BW59" s="122" t="s">
        <v>94</v>
      </c>
      <c r="BX59" s="122" t="s">
        <v>5</v>
      </c>
      <c r="CL59" s="122" t="s">
        <v>19</v>
      </c>
      <c r="CM59" s="122" t="s">
        <v>82</v>
      </c>
    </row>
    <row r="60" s="4" customFormat="1" ht="23.25" customHeight="1">
      <c r="A60" s="110" t="s">
        <v>76</v>
      </c>
      <c r="B60" s="62"/>
      <c r="C60" s="124"/>
      <c r="D60" s="124"/>
      <c r="E60" s="125" t="s">
        <v>95</v>
      </c>
      <c r="F60" s="125"/>
      <c r="G60" s="125"/>
      <c r="H60" s="125"/>
      <c r="I60" s="125"/>
      <c r="J60" s="124"/>
      <c r="K60" s="125" t="s">
        <v>96</v>
      </c>
      <c r="L60" s="125"/>
      <c r="M60" s="125"/>
      <c r="N60" s="125"/>
      <c r="O60" s="125"/>
      <c r="P60" s="125"/>
      <c r="Q60" s="125"/>
      <c r="R60" s="125"/>
      <c r="S60" s="125"/>
      <c r="T60" s="125"/>
      <c r="U60" s="125"/>
      <c r="V60" s="125"/>
      <c r="W60" s="125"/>
      <c r="X60" s="125"/>
      <c r="Y60" s="125"/>
      <c r="Z60" s="125"/>
      <c r="AA60" s="125"/>
      <c r="AB60" s="125"/>
      <c r="AC60" s="125"/>
      <c r="AD60" s="125"/>
      <c r="AE60" s="125"/>
      <c r="AF60" s="125"/>
      <c r="AG60" s="126">
        <f>'SO 05-01 - Most v km 24,392'!J32</f>
        <v>0</v>
      </c>
      <c r="AH60" s="124"/>
      <c r="AI60" s="124"/>
      <c r="AJ60" s="124"/>
      <c r="AK60" s="124"/>
      <c r="AL60" s="124"/>
      <c r="AM60" s="124"/>
      <c r="AN60" s="126">
        <f>SUM(AG60,AT60)</f>
        <v>0</v>
      </c>
      <c r="AO60" s="124"/>
      <c r="AP60" s="124"/>
      <c r="AQ60" s="127" t="s">
        <v>97</v>
      </c>
      <c r="AR60" s="64"/>
      <c r="AS60" s="128">
        <v>0</v>
      </c>
      <c r="AT60" s="129">
        <f>ROUND(SUM(AV60:AW60),2)</f>
        <v>0</v>
      </c>
      <c r="AU60" s="130">
        <f>'SO 05-01 - Most v km 24,392'!P96</f>
        <v>0</v>
      </c>
      <c r="AV60" s="129">
        <f>'SO 05-01 - Most v km 24,392'!J35</f>
        <v>0</v>
      </c>
      <c r="AW60" s="129">
        <f>'SO 05-01 - Most v km 24,392'!J36</f>
        <v>0</v>
      </c>
      <c r="AX60" s="129">
        <f>'SO 05-01 - Most v km 24,392'!J37</f>
        <v>0</v>
      </c>
      <c r="AY60" s="129">
        <f>'SO 05-01 - Most v km 24,392'!J38</f>
        <v>0</v>
      </c>
      <c r="AZ60" s="129">
        <f>'SO 05-01 - Most v km 24,392'!F35</f>
        <v>0</v>
      </c>
      <c r="BA60" s="129">
        <f>'SO 05-01 - Most v km 24,392'!F36</f>
        <v>0</v>
      </c>
      <c r="BB60" s="129">
        <f>'SO 05-01 - Most v km 24,392'!F37</f>
        <v>0</v>
      </c>
      <c r="BC60" s="129">
        <f>'SO 05-01 - Most v km 24,392'!F38</f>
        <v>0</v>
      </c>
      <c r="BD60" s="131">
        <f>'SO 05-01 - Most v km 24,392'!F39</f>
        <v>0</v>
      </c>
      <c r="BE60" s="4"/>
      <c r="BT60" s="132" t="s">
        <v>82</v>
      </c>
      <c r="BV60" s="132" t="s">
        <v>74</v>
      </c>
      <c r="BW60" s="132" t="s">
        <v>98</v>
      </c>
      <c r="BX60" s="132" t="s">
        <v>94</v>
      </c>
      <c r="CL60" s="132" t="s">
        <v>19</v>
      </c>
    </row>
    <row r="61" s="4" customFormat="1" ht="23.25" customHeight="1">
      <c r="A61" s="110" t="s">
        <v>76</v>
      </c>
      <c r="B61" s="62"/>
      <c r="C61" s="124"/>
      <c r="D61" s="124"/>
      <c r="E61" s="125" t="s">
        <v>99</v>
      </c>
      <c r="F61" s="125"/>
      <c r="G61" s="125"/>
      <c r="H61" s="125"/>
      <c r="I61" s="125"/>
      <c r="J61" s="124"/>
      <c r="K61" s="125" t="s">
        <v>100</v>
      </c>
      <c r="L61" s="125"/>
      <c r="M61" s="125"/>
      <c r="N61" s="125"/>
      <c r="O61" s="125"/>
      <c r="P61" s="125"/>
      <c r="Q61" s="125"/>
      <c r="R61" s="125"/>
      <c r="S61" s="125"/>
      <c r="T61" s="125"/>
      <c r="U61" s="125"/>
      <c r="V61" s="125"/>
      <c r="W61" s="125"/>
      <c r="X61" s="125"/>
      <c r="Y61" s="125"/>
      <c r="Z61" s="125"/>
      <c r="AA61" s="125"/>
      <c r="AB61" s="125"/>
      <c r="AC61" s="125"/>
      <c r="AD61" s="125"/>
      <c r="AE61" s="125"/>
      <c r="AF61" s="125"/>
      <c r="AG61" s="126">
        <f>'SO 05-02 - Propustek v km...'!J32</f>
        <v>0</v>
      </c>
      <c r="AH61" s="124"/>
      <c r="AI61" s="124"/>
      <c r="AJ61" s="124"/>
      <c r="AK61" s="124"/>
      <c r="AL61" s="124"/>
      <c r="AM61" s="124"/>
      <c r="AN61" s="126">
        <f>SUM(AG61,AT61)</f>
        <v>0</v>
      </c>
      <c r="AO61" s="124"/>
      <c r="AP61" s="124"/>
      <c r="AQ61" s="127" t="s">
        <v>97</v>
      </c>
      <c r="AR61" s="64"/>
      <c r="AS61" s="128">
        <v>0</v>
      </c>
      <c r="AT61" s="129">
        <f>ROUND(SUM(AV61:AW61),2)</f>
        <v>0</v>
      </c>
      <c r="AU61" s="130">
        <f>'SO 05-02 - Propustek v km...'!P92</f>
        <v>0</v>
      </c>
      <c r="AV61" s="129">
        <f>'SO 05-02 - Propustek v km...'!J35</f>
        <v>0</v>
      </c>
      <c r="AW61" s="129">
        <f>'SO 05-02 - Propustek v km...'!J36</f>
        <v>0</v>
      </c>
      <c r="AX61" s="129">
        <f>'SO 05-02 - Propustek v km...'!J37</f>
        <v>0</v>
      </c>
      <c r="AY61" s="129">
        <f>'SO 05-02 - Propustek v km...'!J38</f>
        <v>0</v>
      </c>
      <c r="AZ61" s="129">
        <f>'SO 05-02 - Propustek v km...'!F35</f>
        <v>0</v>
      </c>
      <c r="BA61" s="129">
        <f>'SO 05-02 - Propustek v km...'!F36</f>
        <v>0</v>
      </c>
      <c r="BB61" s="129">
        <f>'SO 05-02 - Propustek v km...'!F37</f>
        <v>0</v>
      </c>
      <c r="BC61" s="129">
        <f>'SO 05-02 - Propustek v km...'!F38</f>
        <v>0</v>
      </c>
      <c r="BD61" s="131">
        <f>'SO 05-02 - Propustek v km...'!F39</f>
        <v>0</v>
      </c>
      <c r="BE61" s="4"/>
      <c r="BT61" s="132" t="s">
        <v>82</v>
      </c>
      <c r="BV61" s="132" t="s">
        <v>74</v>
      </c>
      <c r="BW61" s="132" t="s">
        <v>101</v>
      </c>
      <c r="BX61" s="132" t="s">
        <v>94</v>
      </c>
      <c r="CL61" s="132" t="s">
        <v>19</v>
      </c>
    </row>
    <row r="62" s="4" customFormat="1" ht="23.25" customHeight="1">
      <c r="A62" s="110" t="s">
        <v>76</v>
      </c>
      <c r="B62" s="62"/>
      <c r="C62" s="124"/>
      <c r="D62" s="124"/>
      <c r="E62" s="125" t="s">
        <v>102</v>
      </c>
      <c r="F62" s="125"/>
      <c r="G62" s="125"/>
      <c r="H62" s="125"/>
      <c r="I62" s="125"/>
      <c r="J62" s="124"/>
      <c r="K62" s="125" t="s">
        <v>103</v>
      </c>
      <c r="L62" s="125"/>
      <c r="M62" s="125"/>
      <c r="N62" s="125"/>
      <c r="O62" s="125"/>
      <c r="P62" s="125"/>
      <c r="Q62" s="125"/>
      <c r="R62" s="125"/>
      <c r="S62" s="125"/>
      <c r="T62" s="125"/>
      <c r="U62" s="125"/>
      <c r="V62" s="125"/>
      <c r="W62" s="125"/>
      <c r="X62" s="125"/>
      <c r="Y62" s="125"/>
      <c r="Z62" s="125"/>
      <c r="AA62" s="125"/>
      <c r="AB62" s="125"/>
      <c r="AC62" s="125"/>
      <c r="AD62" s="125"/>
      <c r="AE62" s="125"/>
      <c r="AF62" s="125"/>
      <c r="AG62" s="126">
        <f>'SO 05-03 - Propustek v km...'!J32</f>
        <v>0</v>
      </c>
      <c r="AH62" s="124"/>
      <c r="AI62" s="124"/>
      <c r="AJ62" s="124"/>
      <c r="AK62" s="124"/>
      <c r="AL62" s="124"/>
      <c r="AM62" s="124"/>
      <c r="AN62" s="126">
        <f>SUM(AG62,AT62)</f>
        <v>0</v>
      </c>
      <c r="AO62" s="124"/>
      <c r="AP62" s="124"/>
      <c r="AQ62" s="127" t="s">
        <v>97</v>
      </c>
      <c r="AR62" s="64"/>
      <c r="AS62" s="128">
        <v>0</v>
      </c>
      <c r="AT62" s="129">
        <f>ROUND(SUM(AV62:AW62),2)</f>
        <v>0</v>
      </c>
      <c r="AU62" s="130">
        <f>'SO 05-03 - Propustek v km...'!P93</f>
        <v>0</v>
      </c>
      <c r="AV62" s="129">
        <f>'SO 05-03 - Propustek v km...'!J35</f>
        <v>0</v>
      </c>
      <c r="AW62" s="129">
        <f>'SO 05-03 - Propustek v km...'!J36</f>
        <v>0</v>
      </c>
      <c r="AX62" s="129">
        <f>'SO 05-03 - Propustek v km...'!J37</f>
        <v>0</v>
      </c>
      <c r="AY62" s="129">
        <f>'SO 05-03 - Propustek v km...'!J38</f>
        <v>0</v>
      </c>
      <c r="AZ62" s="129">
        <f>'SO 05-03 - Propustek v km...'!F35</f>
        <v>0</v>
      </c>
      <c r="BA62" s="129">
        <f>'SO 05-03 - Propustek v km...'!F36</f>
        <v>0</v>
      </c>
      <c r="BB62" s="129">
        <f>'SO 05-03 - Propustek v km...'!F37</f>
        <v>0</v>
      </c>
      <c r="BC62" s="129">
        <f>'SO 05-03 - Propustek v km...'!F38</f>
        <v>0</v>
      </c>
      <c r="BD62" s="131">
        <f>'SO 05-03 - Propustek v km...'!F39</f>
        <v>0</v>
      </c>
      <c r="BE62" s="4"/>
      <c r="BT62" s="132" t="s">
        <v>82</v>
      </c>
      <c r="BV62" s="132" t="s">
        <v>74</v>
      </c>
      <c r="BW62" s="132" t="s">
        <v>104</v>
      </c>
      <c r="BX62" s="132" t="s">
        <v>94</v>
      </c>
      <c r="CL62" s="132" t="s">
        <v>19</v>
      </c>
    </row>
    <row r="63" s="7" customFormat="1" ht="16.5" customHeight="1">
      <c r="A63" s="110" t="s">
        <v>76</v>
      </c>
      <c r="B63" s="111"/>
      <c r="C63" s="112"/>
      <c r="D63" s="113" t="s">
        <v>105</v>
      </c>
      <c r="E63" s="113"/>
      <c r="F63" s="113"/>
      <c r="G63" s="113"/>
      <c r="H63" s="113"/>
      <c r="I63" s="114"/>
      <c r="J63" s="113" t="s">
        <v>106</v>
      </c>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5">
        <f>'VON - Vedlejší a ostatní ...'!J30</f>
        <v>0</v>
      </c>
      <c r="AH63" s="114"/>
      <c r="AI63" s="114"/>
      <c r="AJ63" s="114"/>
      <c r="AK63" s="114"/>
      <c r="AL63" s="114"/>
      <c r="AM63" s="114"/>
      <c r="AN63" s="115">
        <f>SUM(AG63,AT63)</f>
        <v>0</v>
      </c>
      <c r="AO63" s="114"/>
      <c r="AP63" s="114"/>
      <c r="AQ63" s="116" t="s">
        <v>79</v>
      </c>
      <c r="AR63" s="117"/>
      <c r="AS63" s="118">
        <v>0</v>
      </c>
      <c r="AT63" s="119">
        <f>ROUND(SUM(AV63:AW63),2)</f>
        <v>0</v>
      </c>
      <c r="AU63" s="120">
        <f>'VON - Vedlejší a ostatní ...'!P81</f>
        <v>0</v>
      </c>
      <c r="AV63" s="119">
        <f>'VON - Vedlejší a ostatní ...'!J33</f>
        <v>0</v>
      </c>
      <c r="AW63" s="119">
        <f>'VON - Vedlejší a ostatní ...'!J34</f>
        <v>0</v>
      </c>
      <c r="AX63" s="119">
        <f>'VON - Vedlejší a ostatní ...'!J35</f>
        <v>0</v>
      </c>
      <c r="AY63" s="119">
        <f>'VON - Vedlejší a ostatní ...'!J36</f>
        <v>0</v>
      </c>
      <c r="AZ63" s="119">
        <f>'VON - Vedlejší a ostatní ...'!F33</f>
        <v>0</v>
      </c>
      <c r="BA63" s="119">
        <f>'VON - Vedlejší a ostatní ...'!F34</f>
        <v>0</v>
      </c>
      <c r="BB63" s="119">
        <f>'VON - Vedlejší a ostatní ...'!F35</f>
        <v>0</v>
      </c>
      <c r="BC63" s="119">
        <f>'VON - Vedlejší a ostatní ...'!F36</f>
        <v>0</v>
      </c>
      <c r="BD63" s="121">
        <f>'VON - Vedlejší a ostatní ...'!F37</f>
        <v>0</v>
      </c>
      <c r="BE63" s="7"/>
      <c r="BT63" s="122" t="s">
        <v>80</v>
      </c>
      <c r="BV63" s="122" t="s">
        <v>74</v>
      </c>
      <c r="BW63" s="122" t="s">
        <v>107</v>
      </c>
      <c r="BX63" s="122" t="s">
        <v>5</v>
      </c>
      <c r="CL63" s="122" t="s">
        <v>19</v>
      </c>
      <c r="CM63" s="122" t="s">
        <v>82</v>
      </c>
    </row>
    <row r="64" s="7" customFormat="1" ht="16.5" customHeight="1">
      <c r="A64" s="110" t="s">
        <v>76</v>
      </c>
      <c r="B64" s="111"/>
      <c r="C64" s="112"/>
      <c r="D64" s="113" t="s">
        <v>108</v>
      </c>
      <c r="E64" s="113"/>
      <c r="F64" s="113"/>
      <c r="G64" s="113"/>
      <c r="H64" s="113"/>
      <c r="I64" s="114"/>
      <c r="J64" s="113" t="s">
        <v>109</v>
      </c>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5">
        <f>'ON - Materiál objednatele'!J30</f>
        <v>0</v>
      </c>
      <c r="AH64" s="114"/>
      <c r="AI64" s="114"/>
      <c r="AJ64" s="114"/>
      <c r="AK64" s="114"/>
      <c r="AL64" s="114"/>
      <c r="AM64" s="114"/>
      <c r="AN64" s="115">
        <f>SUM(AG64,AT64)</f>
        <v>0</v>
      </c>
      <c r="AO64" s="114"/>
      <c r="AP64" s="114"/>
      <c r="AQ64" s="116" t="s">
        <v>79</v>
      </c>
      <c r="AR64" s="117"/>
      <c r="AS64" s="133">
        <v>0</v>
      </c>
      <c r="AT64" s="134">
        <f>ROUND(SUM(AV64:AW64),2)</f>
        <v>0</v>
      </c>
      <c r="AU64" s="135">
        <f>'ON - Materiál objednatele'!P82</f>
        <v>0</v>
      </c>
      <c r="AV64" s="134">
        <f>'ON - Materiál objednatele'!J33</f>
        <v>0</v>
      </c>
      <c r="AW64" s="134">
        <f>'ON - Materiál objednatele'!J34</f>
        <v>0</v>
      </c>
      <c r="AX64" s="134">
        <f>'ON - Materiál objednatele'!J35</f>
        <v>0</v>
      </c>
      <c r="AY64" s="134">
        <f>'ON - Materiál objednatele'!J36</f>
        <v>0</v>
      </c>
      <c r="AZ64" s="134">
        <f>'ON - Materiál objednatele'!F33</f>
        <v>0</v>
      </c>
      <c r="BA64" s="134">
        <f>'ON - Materiál objednatele'!F34</f>
        <v>0</v>
      </c>
      <c r="BB64" s="134">
        <f>'ON - Materiál objednatele'!F35</f>
        <v>0</v>
      </c>
      <c r="BC64" s="134">
        <f>'ON - Materiál objednatele'!F36</f>
        <v>0</v>
      </c>
      <c r="BD64" s="136">
        <f>'ON - Materiál objednatele'!F37</f>
        <v>0</v>
      </c>
      <c r="BE64" s="7"/>
      <c r="BT64" s="122" t="s">
        <v>80</v>
      </c>
      <c r="BV64" s="122" t="s">
        <v>74</v>
      </c>
      <c r="BW64" s="122" t="s">
        <v>110</v>
      </c>
      <c r="BX64" s="122" t="s">
        <v>5</v>
      </c>
      <c r="CL64" s="122" t="s">
        <v>19</v>
      </c>
      <c r="CM64" s="122" t="s">
        <v>82</v>
      </c>
    </row>
    <row r="65" s="2" customFormat="1" ht="30" customHeight="1">
      <c r="A65" s="37"/>
      <c r="B65" s="38"/>
      <c r="C65" s="39"/>
      <c r="D65" s="39"/>
      <c r="E65" s="39"/>
      <c r="F65" s="39"/>
      <c r="G65" s="39"/>
      <c r="H65" s="39"/>
      <c r="I65" s="39"/>
      <c r="J65" s="39"/>
      <c r="K65" s="39"/>
      <c r="L65" s="39"/>
      <c r="M65" s="39"/>
      <c r="N65" s="39"/>
      <c r="O65" s="39"/>
      <c r="P65" s="39"/>
      <c r="Q65" s="39"/>
      <c r="R65" s="39"/>
      <c r="S65" s="39"/>
      <c r="T65" s="39"/>
      <c r="U65" s="39"/>
      <c r="V65" s="39"/>
      <c r="W65" s="39"/>
      <c r="X65" s="39"/>
      <c r="Y65" s="39"/>
      <c r="Z65" s="39"/>
      <c r="AA65" s="39"/>
      <c r="AB65" s="39"/>
      <c r="AC65" s="39"/>
      <c r="AD65" s="39"/>
      <c r="AE65" s="39"/>
      <c r="AF65" s="39"/>
      <c r="AG65" s="39"/>
      <c r="AH65" s="39"/>
      <c r="AI65" s="39"/>
      <c r="AJ65" s="39"/>
      <c r="AK65" s="39"/>
      <c r="AL65" s="39"/>
      <c r="AM65" s="39"/>
      <c r="AN65" s="39"/>
      <c r="AO65" s="39"/>
      <c r="AP65" s="39"/>
      <c r="AQ65" s="39"/>
      <c r="AR65" s="43"/>
      <c r="AS65" s="37"/>
      <c r="AT65" s="37"/>
      <c r="AU65" s="37"/>
      <c r="AV65" s="37"/>
      <c r="AW65" s="37"/>
      <c r="AX65" s="37"/>
      <c r="AY65" s="37"/>
      <c r="AZ65" s="37"/>
      <c r="BA65" s="37"/>
      <c r="BB65" s="37"/>
      <c r="BC65" s="37"/>
      <c r="BD65" s="37"/>
      <c r="BE65" s="37"/>
    </row>
    <row r="66" s="2" customFormat="1" ht="6.96" customHeight="1">
      <c r="A66" s="37"/>
      <c r="B66" s="58"/>
      <c r="C66" s="59"/>
      <c r="D66" s="59"/>
      <c r="E66" s="59"/>
      <c r="F66" s="59"/>
      <c r="G66" s="59"/>
      <c r="H66" s="59"/>
      <c r="I66" s="59"/>
      <c r="J66" s="59"/>
      <c r="K66" s="59"/>
      <c r="L66" s="59"/>
      <c r="M66" s="59"/>
      <c r="N66" s="59"/>
      <c r="O66" s="59"/>
      <c r="P66" s="59"/>
      <c r="Q66" s="59"/>
      <c r="R66" s="59"/>
      <c r="S66" s="59"/>
      <c r="T66" s="59"/>
      <c r="U66" s="59"/>
      <c r="V66" s="59"/>
      <c r="W66" s="59"/>
      <c r="X66" s="59"/>
      <c r="Y66" s="59"/>
      <c r="Z66" s="59"/>
      <c r="AA66" s="59"/>
      <c r="AB66" s="59"/>
      <c r="AC66" s="59"/>
      <c r="AD66" s="59"/>
      <c r="AE66" s="59"/>
      <c r="AF66" s="59"/>
      <c r="AG66" s="59"/>
      <c r="AH66" s="59"/>
      <c r="AI66" s="59"/>
      <c r="AJ66" s="59"/>
      <c r="AK66" s="59"/>
      <c r="AL66" s="59"/>
      <c r="AM66" s="59"/>
      <c r="AN66" s="59"/>
      <c r="AO66" s="59"/>
      <c r="AP66" s="59"/>
      <c r="AQ66" s="59"/>
      <c r="AR66" s="43"/>
      <c r="AS66" s="37"/>
      <c r="AT66" s="37"/>
      <c r="AU66" s="37"/>
      <c r="AV66" s="37"/>
      <c r="AW66" s="37"/>
      <c r="AX66" s="37"/>
      <c r="AY66" s="37"/>
      <c r="AZ66" s="37"/>
      <c r="BA66" s="37"/>
      <c r="BB66" s="37"/>
      <c r="BC66" s="37"/>
      <c r="BD66" s="37"/>
      <c r="BE66" s="37"/>
    </row>
  </sheetData>
  <sheetProtection sheet="1" formatColumns="0" formatRows="0" objects="1" scenarios="1" spinCount="100000" saltValue="9pvZzpzBEF1eNVQW0SBzE6TqsWG0PYrtiWFIThuPLZTz0oP3WtNd/a6d/k3/xMQ/2z+7lrVABrtc7CXXBR7H8g==" hashValue="w1+p3BoHAn+UwT18eorLfJ5Q+fyrhZ46BeNUa/NLEJSJH728eJeI3VSxDZtgvtNMrQJiEG1yX5EYk25KIHzu6Q==" algorithmName="SHA-512" password="CC35"/>
  <mergeCells count="78">
    <mergeCell ref="C52:G52"/>
    <mergeCell ref="D58:H58"/>
    <mergeCell ref="D64:H64"/>
    <mergeCell ref="D63:H63"/>
    <mergeCell ref="D59:H59"/>
    <mergeCell ref="D55:H55"/>
    <mergeCell ref="D57:H57"/>
    <mergeCell ref="D56:H56"/>
    <mergeCell ref="E62:I62"/>
    <mergeCell ref="E61:I61"/>
    <mergeCell ref="E60:I60"/>
    <mergeCell ref="I52:AF52"/>
    <mergeCell ref="J63:AF63"/>
    <mergeCell ref="J59:AF59"/>
    <mergeCell ref="J58:AF58"/>
    <mergeCell ref="J57:AF57"/>
    <mergeCell ref="J64:AF64"/>
    <mergeCell ref="J55:AF55"/>
    <mergeCell ref="J56:AF56"/>
    <mergeCell ref="K62:AF62"/>
    <mergeCell ref="K61:AF61"/>
    <mergeCell ref="K60:AF60"/>
    <mergeCell ref="L45:AJ45"/>
    <mergeCell ref="BE5:BE32"/>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 ref="AG63:AM63"/>
    <mergeCell ref="AG62:AM62"/>
    <mergeCell ref="AG61:AM61"/>
    <mergeCell ref="AG60:AM60"/>
    <mergeCell ref="AG59:AM59"/>
    <mergeCell ref="AG52:AM52"/>
    <mergeCell ref="AG56:AM56"/>
    <mergeCell ref="AG58:AM58"/>
    <mergeCell ref="AG64:AM64"/>
    <mergeCell ref="AG55:AM55"/>
    <mergeCell ref="AG57:AM57"/>
    <mergeCell ref="AM47:AN47"/>
    <mergeCell ref="AM49:AP49"/>
    <mergeCell ref="AM50:AP50"/>
    <mergeCell ref="AN64:AP64"/>
    <mergeCell ref="AN56:AP56"/>
    <mergeCell ref="AN63:AP63"/>
    <mergeCell ref="AN57:AP57"/>
    <mergeCell ref="AN62:AP62"/>
    <mergeCell ref="AN55:AP55"/>
    <mergeCell ref="AN58:AP58"/>
    <mergeCell ref="AN52:AP52"/>
    <mergeCell ref="AN61:AP61"/>
    <mergeCell ref="AN60:AP60"/>
    <mergeCell ref="AN59:AP59"/>
    <mergeCell ref="AS49:AT51"/>
    <mergeCell ref="AG54:AM54"/>
    <mergeCell ref="AN54:AP54"/>
  </mergeCells>
  <hyperlinks>
    <hyperlink ref="A55" location="'SO 01 - Železniční svršek...'!C2" display="/"/>
    <hyperlink ref="A56" location="'SO 02 - Oprava koleje č. ...'!C2" display="/"/>
    <hyperlink ref="A57" location="'SO 03 - Oprava přejezdu P...'!C2" display="/"/>
    <hyperlink ref="A58" location="'SO 04 - Následná úprava G...'!C2" display="/"/>
    <hyperlink ref="A60" location="'SO 05-01 - Most v km 24,392'!C2" display="/"/>
    <hyperlink ref="A61" location="'SO 05-02 - Propustek v km...'!C2" display="/"/>
    <hyperlink ref="A62" location="'SO 05-03 - Propustek v km...'!C2" display="/"/>
    <hyperlink ref="A63" location="'VON - Vedlejší a ostatní ...'!C2" display="/"/>
    <hyperlink ref="A64" location="'ON - Materiál objednatele'!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110</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1040</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ROUND(J82,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ROUND((SUM(BE82:BE100)),  2)</f>
        <v>0</v>
      </c>
      <c r="G33" s="37"/>
      <c r="H33" s="37"/>
      <c r="I33" s="156">
        <v>0.20999999999999999</v>
      </c>
      <c r="J33" s="155">
        <f>ROUND(((SUM(BE82:BE100))*I33),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ROUND((SUM(BF82:BF100)),  2)</f>
        <v>0</v>
      </c>
      <c r="G34" s="37"/>
      <c r="H34" s="37"/>
      <c r="I34" s="156">
        <v>0.12</v>
      </c>
      <c r="J34" s="155">
        <f>ROUND(((SUM(BF82:BF100))*I34),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ROUND((SUM(BG82:BG100)),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ROUND((SUM(BH82:BH100)),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ROUND((SUM(BI82:BI100)),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ON - Materiál objednatele</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J82</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118</v>
      </c>
      <c r="E60" s="176"/>
      <c r="F60" s="176"/>
      <c r="G60" s="176"/>
      <c r="H60" s="176"/>
      <c r="I60" s="176"/>
      <c r="J60" s="177">
        <f>J83</f>
        <v>0</v>
      </c>
      <c r="K60" s="174"/>
      <c r="L60" s="178"/>
      <c r="S60" s="9"/>
      <c r="T60" s="9"/>
      <c r="U60" s="9"/>
      <c r="V60" s="9"/>
      <c r="W60" s="9"/>
      <c r="X60" s="9"/>
      <c r="Y60" s="9"/>
      <c r="Z60" s="9"/>
      <c r="AA60" s="9"/>
      <c r="AB60" s="9"/>
      <c r="AC60" s="9"/>
      <c r="AD60" s="9"/>
      <c r="AE60" s="9"/>
    </row>
    <row r="61" s="10" customFormat="1" ht="19.92" customHeight="1">
      <c r="A61" s="10"/>
      <c r="B61" s="179"/>
      <c r="C61" s="124"/>
      <c r="D61" s="180" t="s">
        <v>1041</v>
      </c>
      <c r="E61" s="181"/>
      <c r="F61" s="181"/>
      <c r="G61" s="181"/>
      <c r="H61" s="181"/>
      <c r="I61" s="181"/>
      <c r="J61" s="182">
        <f>J84</f>
        <v>0</v>
      </c>
      <c r="K61" s="124"/>
      <c r="L61" s="183"/>
      <c r="S61" s="10"/>
      <c r="T61" s="10"/>
      <c r="U61" s="10"/>
      <c r="V61" s="10"/>
      <c r="W61" s="10"/>
      <c r="X61" s="10"/>
      <c r="Y61" s="10"/>
      <c r="Z61" s="10"/>
      <c r="AA61" s="10"/>
      <c r="AB61" s="10"/>
      <c r="AC61" s="10"/>
      <c r="AD61" s="10"/>
      <c r="AE61" s="10"/>
    </row>
    <row r="62" s="10" customFormat="1" ht="19.92" customHeight="1">
      <c r="A62" s="10"/>
      <c r="B62" s="179"/>
      <c r="C62" s="124"/>
      <c r="D62" s="180" t="s">
        <v>1042</v>
      </c>
      <c r="E62" s="181"/>
      <c r="F62" s="181"/>
      <c r="G62" s="181"/>
      <c r="H62" s="181"/>
      <c r="I62" s="181"/>
      <c r="J62" s="182">
        <f>J96</f>
        <v>0</v>
      </c>
      <c r="K62" s="124"/>
      <c r="L62" s="183"/>
      <c r="S62" s="10"/>
      <c r="T62" s="10"/>
      <c r="U62" s="10"/>
      <c r="V62" s="10"/>
      <c r="W62" s="10"/>
      <c r="X62" s="10"/>
      <c r="Y62" s="10"/>
      <c r="Z62" s="10"/>
      <c r="AA62" s="10"/>
      <c r="AB62" s="10"/>
      <c r="AC62" s="10"/>
      <c r="AD62" s="10"/>
      <c r="AE62" s="10"/>
    </row>
    <row r="63" s="2" customFormat="1" ht="21.84" customHeight="1">
      <c r="A63" s="37"/>
      <c r="B63" s="38"/>
      <c r="C63" s="39"/>
      <c r="D63" s="39"/>
      <c r="E63" s="39"/>
      <c r="F63" s="39"/>
      <c r="G63" s="39"/>
      <c r="H63" s="39"/>
      <c r="I63" s="39"/>
      <c r="J63" s="39"/>
      <c r="K63" s="39"/>
      <c r="L63" s="143"/>
      <c r="S63" s="37"/>
      <c r="T63" s="37"/>
      <c r="U63" s="37"/>
      <c r="V63" s="37"/>
      <c r="W63" s="37"/>
      <c r="X63" s="37"/>
      <c r="Y63" s="37"/>
      <c r="Z63" s="37"/>
      <c r="AA63" s="37"/>
      <c r="AB63" s="37"/>
      <c r="AC63" s="37"/>
      <c r="AD63" s="37"/>
      <c r="AE63" s="37"/>
    </row>
    <row r="64" s="2" customFormat="1" ht="6.96" customHeight="1">
      <c r="A64" s="37"/>
      <c r="B64" s="58"/>
      <c r="C64" s="59"/>
      <c r="D64" s="59"/>
      <c r="E64" s="59"/>
      <c r="F64" s="59"/>
      <c r="G64" s="59"/>
      <c r="H64" s="59"/>
      <c r="I64" s="59"/>
      <c r="J64" s="59"/>
      <c r="K64" s="59"/>
      <c r="L64" s="143"/>
      <c r="S64" s="37"/>
      <c r="T64" s="37"/>
      <c r="U64" s="37"/>
      <c r="V64" s="37"/>
      <c r="W64" s="37"/>
      <c r="X64" s="37"/>
      <c r="Y64" s="37"/>
      <c r="Z64" s="37"/>
      <c r="AA64" s="37"/>
      <c r="AB64" s="37"/>
      <c r="AC64" s="37"/>
      <c r="AD64" s="37"/>
      <c r="AE64" s="37"/>
    </row>
    <row r="68" s="2" customFormat="1" ht="6.96" customHeight="1">
      <c r="A68" s="37"/>
      <c r="B68" s="60"/>
      <c r="C68" s="61"/>
      <c r="D68" s="61"/>
      <c r="E68" s="61"/>
      <c r="F68" s="61"/>
      <c r="G68" s="61"/>
      <c r="H68" s="61"/>
      <c r="I68" s="61"/>
      <c r="J68" s="61"/>
      <c r="K68" s="61"/>
      <c r="L68" s="143"/>
      <c r="S68" s="37"/>
      <c r="T68" s="37"/>
      <c r="U68" s="37"/>
      <c r="V68" s="37"/>
      <c r="W68" s="37"/>
      <c r="X68" s="37"/>
      <c r="Y68" s="37"/>
      <c r="Z68" s="37"/>
      <c r="AA68" s="37"/>
      <c r="AB68" s="37"/>
      <c r="AC68" s="37"/>
      <c r="AD68" s="37"/>
      <c r="AE68" s="37"/>
    </row>
    <row r="69" s="2" customFormat="1" ht="24.96" customHeight="1">
      <c r="A69" s="37"/>
      <c r="B69" s="38"/>
      <c r="C69" s="22" t="s">
        <v>121</v>
      </c>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6.96" customHeight="1">
      <c r="A70" s="37"/>
      <c r="B70" s="38"/>
      <c r="C70" s="39"/>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2" customHeight="1">
      <c r="A71" s="37"/>
      <c r="B71" s="38"/>
      <c r="C71" s="31" t="s">
        <v>16</v>
      </c>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16.5" customHeight="1">
      <c r="A72" s="37"/>
      <c r="B72" s="38"/>
      <c r="C72" s="39"/>
      <c r="D72" s="39"/>
      <c r="E72" s="168" t="str">
        <f>E7</f>
        <v>Oprava trati v úseku Hradec Králové - Předměřice n. L.</v>
      </c>
      <c r="F72" s="31"/>
      <c r="G72" s="31"/>
      <c r="H72" s="31"/>
      <c r="I72" s="39"/>
      <c r="J72" s="39"/>
      <c r="K72" s="39"/>
      <c r="L72" s="143"/>
      <c r="S72" s="37"/>
      <c r="T72" s="37"/>
      <c r="U72" s="37"/>
      <c r="V72" s="37"/>
      <c r="W72" s="37"/>
      <c r="X72" s="37"/>
      <c r="Y72" s="37"/>
      <c r="Z72" s="37"/>
      <c r="AA72" s="37"/>
      <c r="AB72" s="37"/>
      <c r="AC72" s="37"/>
      <c r="AD72" s="37"/>
      <c r="AE72" s="37"/>
    </row>
    <row r="73" s="2" customFormat="1" ht="12" customHeight="1">
      <c r="A73" s="37"/>
      <c r="B73" s="38"/>
      <c r="C73" s="31" t="s">
        <v>112</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16.5" customHeight="1">
      <c r="A74" s="37"/>
      <c r="B74" s="38"/>
      <c r="C74" s="39"/>
      <c r="D74" s="39"/>
      <c r="E74" s="68" t="str">
        <f>E9</f>
        <v>ON - Materiál objednatele</v>
      </c>
      <c r="F74" s="39"/>
      <c r="G74" s="39"/>
      <c r="H74" s="39"/>
      <c r="I74" s="39"/>
      <c r="J74" s="39"/>
      <c r="K74" s="39"/>
      <c r="L74" s="14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2" customHeight="1">
      <c r="A76" s="37"/>
      <c r="B76" s="38"/>
      <c r="C76" s="31" t="s">
        <v>21</v>
      </c>
      <c r="D76" s="39"/>
      <c r="E76" s="39"/>
      <c r="F76" s="26" t="str">
        <f>F12</f>
        <v>TÚ Hradec Králové - Předměřice n. L.</v>
      </c>
      <c r="G76" s="39"/>
      <c r="H76" s="39"/>
      <c r="I76" s="31" t="s">
        <v>23</v>
      </c>
      <c r="J76" s="71" t="str">
        <f>IF(J12="","",J12)</f>
        <v>10. 1. 2024</v>
      </c>
      <c r="K76" s="39"/>
      <c r="L76" s="143"/>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39"/>
      <c r="J77" s="39"/>
      <c r="K77" s="39"/>
      <c r="L77" s="143"/>
      <c r="S77" s="37"/>
      <c r="T77" s="37"/>
      <c r="U77" s="37"/>
      <c r="V77" s="37"/>
      <c r="W77" s="37"/>
      <c r="X77" s="37"/>
      <c r="Y77" s="37"/>
      <c r="Z77" s="37"/>
      <c r="AA77" s="37"/>
      <c r="AB77" s="37"/>
      <c r="AC77" s="37"/>
      <c r="AD77" s="37"/>
      <c r="AE77" s="37"/>
    </row>
    <row r="78" s="2" customFormat="1" ht="15.15" customHeight="1">
      <c r="A78" s="37"/>
      <c r="B78" s="38"/>
      <c r="C78" s="31" t="s">
        <v>25</v>
      </c>
      <c r="D78" s="39"/>
      <c r="E78" s="39"/>
      <c r="F78" s="26" t="str">
        <f>E15</f>
        <v>Správa železnic, s.o.</v>
      </c>
      <c r="G78" s="39"/>
      <c r="H78" s="39"/>
      <c r="I78" s="31" t="s">
        <v>31</v>
      </c>
      <c r="J78" s="35" t="str">
        <f>E21</f>
        <v>Bez PD</v>
      </c>
      <c r="K78" s="39"/>
      <c r="L78" s="143"/>
      <c r="S78" s="37"/>
      <c r="T78" s="37"/>
      <c r="U78" s="37"/>
      <c r="V78" s="37"/>
      <c r="W78" s="37"/>
      <c r="X78" s="37"/>
      <c r="Y78" s="37"/>
      <c r="Z78" s="37"/>
      <c r="AA78" s="37"/>
      <c r="AB78" s="37"/>
      <c r="AC78" s="37"/>
      <c r="AD78" s="37"/>
      <c r="AE78" s="37"/>
    </row>
    <row r="79" s="2" customFormat="1" ht="15.15" customHeight="1">
      <c r="A79" s="37"/>
      <c r="B79" s="38"/>
      <c r="C79" s="31" t="s">
        <v>29</v>
      </c>
      <c r="D79" s="39"/>
      <c r="E79" s="39"/>
      <c r="F79" s="26" t="str">
        <f>IF(E18="","",E18)</f>
        <v>Vyplň údaj</v>
      </c>
      <c r="G79" s="39"/>
      <c r="H79" s="39"/>
      <c r="I79" s="31" t="s">
        <v>34</v>
      </c>
      <c r="J79" s="35" t="str">
        <f>E24</f>
        <v>ST Hradec Králové</v>
      </c>
      <c r="K79" s="39"/>
      <c r="L79" s="143"/>
      <c r="S79" s="37"/>
      <c r="T79" s="37"/>
      <c r="U79" s="37"/>
      <c r="V79" s="37"/>
      <c r="W79" s="37"/>
      <c r="X79" s="37"/>
      <c r="Y79" s="37"/>
      <c r="Z79" s="37"/>
      <c r="AA79" s="37"/>
      <c r="AB79" s="37"/>
      <c r="AC79" s="37"/>
      <c r="AD79" s="37"/>
      <c r="AE79" s="37"/>
    </row>
    <row r="80" s="2" customFormat="1" ht="10.32" customHeight="1">
      <c r="A80" s="37"/>
      <c r="B80" s="38"/>
      <c r="C80" s="39"/>
      <c r="D80" s="39"/>
      <c r="E80" s="39"/>
      <c r="F80" s="39"/>
      <c r="G80" s="39"/>
      <c r="H80" s="39"/>
      <c r="I80" s="39"/>
      <c r="J80" s="39"/>
      <c r="K80" s="39"/>
      <c r="L80" s="143"/>
      <c r="S80" s="37"/>
      <c r="T80" s="37"/>
      <c r="U80" s="37"/>
      <c r="V80" s="37"/>
      <c r="W80" s="37"/>
      <c r="X80" s="37"/>
      <c r="Y80" s="37"/>
      <c r="Z80" s="37"/>
      <c r="AA80" s="37"/>
      <c r="AB80" s="37"/>
      <c r="AC80" s="37"/>
      <c r="AD80" s="37"/>
      <c r="AE80" s="37"/>
    </row>
    <row r="81" s="11" customFormat="1" ht="29.28" customHeight="1">
      <c r="A81" s="184"/>
      <c r="B81" s="185"/>
      <c r="C81" s="186" t="s">
        <v>122</v>
      </c>
      <c r="D81" s="187" t="s">
        <v>57</v>
      </c>
      <c r="E81" s="187" t="s">
        <v>53</v>
      </c>
      <c r="F81" s="187" t="s">
        <v>54</v>
      </c>
      <c r="G81" s="187" t="s">
        <v>123</v>
      </c>
      <c r="H81" s="187" t="s">
        <v>124</v>
      </c>
      <c r="I81" s="187" t="s">
        <v>125</v>
      </c>
      <c r="J81" s="187" t="s">
        <v>116</v>
      </c>
      <c r="K81" s="188" t="s">
        <v>126</v>
      </c>
      <c r="L81" s="189"/>
      <c r="M81" s="91" t="s">
        <v>19</v>
      </c>
      <c r="N81" s="92" t="s">
        <v>42</v>
      </c>
      <c r="O81" s="92" t="s">
        <v>127</v>
      </c>
      <c r="P81" s="92" t="s">
        <v>128</v>
      </c>
      <c r="Q81" s="92" t="s">
        <v>129</v>
      </c>
      <c r="R81" s="92" t="s">
        <v>130</v>
      </c>
      <c r="S81" s="92" t="s">
        <v>131</v>
      </c>
      <c r="T81" s="93" t="s">
        <v>132</v>
      </c>
      <c r="U81" s="184"/>
      <c r="V81" s="184"/>
      <c r="W81" s="184"/>
      <c r="X81" s="184"/>
      <c r="Y81" s="184"/>
      <c r="Z81" s="184"/>
      <c r="AA81" s="184"/>
      <c r="AB81" s="184"/>
      <c r="AC81" s="184"/>
      <c r="AD81" s="184"/>
      <c r="AE81" s="184"/>
    </row>
    <row r="82" s="2" customFormat="1" ht="22.8" customHeight="1">
      <c r="A82" s="37"/>
      <c r="B82" s="38"/>
      <c r="C82" s="98" t="s">
        <v>133</v>
      </c>
      <c r="D82" s="39"/>
      <c r="E82" s="39"/>
      <c r="F82" s="39"/>
      <c r="G82" s="39"/>
      <c r="H82" s="39"/>
      <c r="I82" s="39"/>
      <c r="J82" s="190">
        <f>BK82</f>
        <v>0</v>
      </c>
      <c r="K82" s="39"/>
      <c r="L82" s="43"/>
      <c r="M82" s="94"/>
      <c r="N82" s="191"/>
      <c r="O82" s="95"/>
      <c r="P82" s="192">
        <f>P83</f>
        <v>0</v>
      </c>
      <c r="Q82" s="95"/>
      <c r="R82" s="192">
        <f>R83</f>
        <v>1227.77567</v>
      </c>
      <c r="S82" s="95"/>
      <c r="T82" s="193">
        <f>T83</f>
        <v>0</v>
      </c>
      <c r="U82" s="37"/>
      <c r="V82" s="37"/>
      <c r="W82" s="37"/>
      <c r="X82" s="37"/>
      <c r="Y82" s="37"/>
      <c r="Z82" s="37"/>
      <c r="AA82" s="37"/>
      <c r="AB82" s="37"/>
      <c r="AC82" s="37"/>
      <c r="AD82" s="37"/>
      <c r="AE82" s="37"/>
      <c r="AT82" s="16" t="s">
        <v>71</v>
      </c>
      <c r="AU82" s="16" t="s">
        <v>117</v>
      </c>
      <c r="BK82" s="194">
        <f>BK83</f>
        <v>0</v>
      </c>
    </row>
    <row r="83" s="12" customFormat="1" ht="25.92" customHeight="1">
      <c r="A83" s="12"/>
      <c r="B83" s="195"/>
      <c r="C83" s="196"/>
      <c r="D83" s="197" t="s">
        <v>71</v>
      </c>
      <c r="E83" s="198" t="s">
        <v>134</v>
      </c>
      <c r="F83" s="198" t="s">
        <v>135</v>
      </c>
      <c r="G83" s="196"/>
      <c r="H83" s="196"/>
      <c r="I83" s="199"/>
      <c r="J83" s="200">
        <f>BK83</f>
        <v>0</v>
      </c>
      <c r="K83" s="196"/>
      <c r="L83" s="201"/>
      <c r="M83" s="202"/>
      <c r="N83" s="203"/>
      <c r="O83" s="203"/>
      <c r="P83" s="204">
        <f>P84+P96</f>
        <v>0</v>
      </c>
      <c r="Q83" s="203"/>
      <c r="R83" s="204">
        <f>R84+R96</f>
        <v>1227.77567</v>
      </c>
      <c r="S83" s="203"/>
      <c r="T83" s="205">
        <f>T84+T96</f>
        <v>0</v>
      </c>
      <c r="U83" s="12"/>
      <c r="V83" s="12"/>
      <c r="W83" s="12"/>
      <c r="X83" s="12"/>
      <c r="Y83" s="12"/>
      <c r="Z83" s="12"/>
      <c r="AA83" s="12"/>
      <c r="AB83" s="12"/>
      <c r="AC83" s="12"/>
      <c r="AD83" s="12"/>
      <c r="AE83" s="12"/>
      <c r="AR83" s="206" t="s">
        <v>80</v>
      </c>
      <c r="AT83" s="207" t="s">
        <v>71</v>
      </c>
      <c r="AU83" s="207" t="s">
        <v>72</v>
      </c>
      <c r="AY83" s="206" t="s">
        <v>136</v>
      </c>
      <c r="BK83" s="208">
        <f>BK84+BK96</f>
        <v>0</v>
      </c>
    </row>
    <row r="84" s="12" customFormat="1" ht="22.8" customHeight="1">
      <c r="A84" s="12"/>
      <c r="B84" s="195"/>
      <c r="C84" s="196"/>
      <c r="D84" s="197" t="s">
        <v>71</v>
      </c>
      <c r="E84" s="209" t="s">
        <v>80</v>
      </c>
      <c r="F84" s="209" t="s">
        <v>599</v>
      </c>
      <c r="G84" s="196"/>
      <c r="H84" s="196"/>
      <c r="I84" s="199"/>
      <c r="J84" s="210">
        <f>BK84</f>
        <v>0</v>
      </c>
      <c r="K84" s="196"/>
      <c r="L84" s="201"/>
      <c r="M84" s="202"/>
      <c r="N84" s="203"/>
      <c r="O84" s="203"/>
      <c r="P84" s="204">
        <f>SUM(P85:P95)</f>
        <v>0</v>
      </c>
      <c r="Q84" s="203"/>
      <c r="R84" s="204">
        <f>SUM(R85:R95)</f>
        <v>1227.77567</v>
      </c>
      <c r="S84" s="203"/>
      <c r="T84" s="205">
        <f>SUM(T85:T95)</f>
        <v>0</v>
      </c>
      <c r="U84" s="12"/>
      <c r="V84" s="12"/>
      <c r="W84" s="12"/>
      <c r="X84" s="12"/>
      <c r="Y84" s="12"/>
      <c r="Z84" s="12"/>
      <c r="AA84" s="12"/>
      <c r="AB84" s="12"/>
      <c r="AC84" s="12"/>
      <c r="AD84" s="12"/>
      <c r="AE84" s="12"/>
      <c r="AR84" s="206" t="s">
        <v>80</v>
      </c>
      <c r="AT84" s="207" t="s">
        <v>71</v>
      </c>
      <c r="AU84" s="207" t="s">
        <v>80</v>
      </c>
      <c r="AY84" s="206" t="s">
        <v>136</v>
      </c>
      <c r="BK84" s="208">
        <f>SUM(BK85:BK95)</f>
        <v>0</v>
      </c>
    </row>
    <row r="85" s="2" customFormat="1" ht="24.15" customHeight="1">
      <c r="A85" s="37"/>
      <c r="B85" s="38"/>
      <c r="C85" s="247" t="s">
        <v>80</v>
      </c>
      <c r="D85" s="247" t="s">
        <v>175</v>
      </c>
      <c r="E85" s="248" t="s">
        <v>1043</v>
      </c>
      <c r="F85" s="249" t="s">
        <v>1044</v>
      </c>
      <c r="G85" s="250" t="s">
        <v>171</v>
      </c>
      <c r="H85" s="251">
        <v>3825</v>
      </c>
      <c r="I85" s="252"/>
      <c r="J85" s="253">
        <f>ROUND(I85*H85,2)</f>
        <v>0</v>
      </c>
      <c r="K85" s="249" t="s">
        <v>1045</v>
      </c>
      <c r="L85" s="254"/>
      <c r="M85" s="255" t="s">
        <v>19</v>
      </c>
      <c r="N85" s="256" t="s">
        <v>43</v>
      </c>
      <c r="O85" s="83"/>
      <c r="P85" s="220">
        <f>O85*H85</f>
        <v>0</v>
      </c>
      <c r="Q85" s="220">
        <v>0.06003</v>
      </c>
      <c r="R85" s="220">
        <f>Q85*H85</f>
        <v>229.61474999999999</v>
      </c>
      <c r="S85" s="220">
        <v>0</v>
      </c>
      <c r="T85" s="221">
        <f>S85*H85</f>
        <v>0</v>
      </c>
      <c r="U85" s="37"/>
      <c r="V85" s="37"/>
      <c r="W85" s="37"/>
      <c r="X85" s="37"/>
      <c r="Y85" s="37"/>
      <c r="Z85" s="37"/>
      <c r="AA85" s="37"/>
      <c r="AB85" s="37"/>
      <c r="AC85" s="37"/>
      <c r="AD85" s="37"/>
      <c r="AE85" s="37"/>
      <c r="AR85" s="222" t="s">
        <v>178</v>
      </c>
      <c r="AT85" s="222" t="s">
        <v>175</v>
      </c>
      <c r="AU85" s="222" t="s">
        <v>82</v>
      </c>
      <c r="AY85" s="16" t="s">
        <v>136</v>
      </c>
      <c r="BE85" s="223">
        <f>IF(N85="základní",J85,0)</f>
        <v>0</v>
      </c>
      <c r="BF85" s="223">
        <f>IF(N85="snížená",J85,0)</f>
        <v>0</v>
      </c>
      <c r="BG85" s="223">
        <f>IF(N85="zákl. přenesená",J85,0)</f>
        <v>0</v>
      </c>
      <c r="BH85" s="223">
        <f>IF(N85="sníž. přenesená",J85,0)</f>
        <v>0</v>
      </c>
      <c r="BI85" s="223">
        <f>IF(N85="nulová",J85,0)</f>
        <v>0</v>
      </c>
      <c r="BJ85" s="16" t="s">
        <v>80</v>
      </c>
      <c r="BK85" s="223">
        <f>ROUND(I85*H85,2)</f>
        <v>0</v>
      </c>
      <c r="BL85" s="16" t="s">
        <v>144</v>
      </c>
      <c r="BM85" s="222" t="s">
        <v>1046</v>
      </c>
    </row>
    <row r="86" s="13" customFormat="1">
      <c r="A86" s="13"/>
      <c r="B86" s="224"/>
      <c r="C86" s="225"/>
      <c r="D86" s="226" t="s">
        <v>146</v>
      </c>
      <c r="E86" s="227" t="s">
        <v>19</v>
      </c>
      <c r="F86" s="228" t="s">
        <v>1047</v>
      </c>
      <c r="G86" s="225"/>
      <c r="H86" s="229">
        <v>2025</v>
      </c>
      <c r="I86" s="230"/>
      <c r="J86" s="225"/>
      <c r="K86" s="225"/>
      <c r="L86" s="231"/>
      <c r="M86" s="232"/>
      <c r="N86" s="233"/>
      <c r="O86" s="233"/>
      <c r="P86" s="233"/>
      <c r="Q86" s="233"/>
      <c r="R86" s="233"/>
      <c r="S86" s="233"/>
      <c r="T86" s="234"/>
      <c r="U86" s="13"/>
      <c r="V86" s="13"/>
      <c r="W86" s="13"/>
      <c r="X86" s="13"/>
      <c r="Y86" s="13"/>
      <c r="Z86" s="13"/>
      <c r="AA86" s="13"/>
      <c r="AB86" s="13"/>
      <c r="AC86" s="13"/>
      <c r="AD86" s="13"/>
      <c r="AE86" s="13"/>
      <c r="AT86" s="235" t="s">
        <v>146</v>
      </c>
      <c r="AU86" s="235" t="s">
        <v>82</v>
      </c>
      <c r="AV86" s="13" t="s">
        <v>82</v>
      </c>
      <c r="AW86" s="13" t="s">
        <v>33</v>
      </c>
      <c r="AX86" s="13" t="s">
        <v>72</v>
      </c>
      <c r="AY86" s="235" t="s">
        <v>136</v>
      </c>
    </row>
    <row r="87" s="13" customFormat="1">
      <c r="A87" s="13"/>
      <c r="B87" s="224"/>
      <c r="C87" s="225"/>
      <c r="D87" s="226" t="s">
        <v>146</v>
      </c>
      <c r="E87" s="227" t="s">
        <v>19</v>
      </c>
      <c r="F87" s="228" t="s">
        <v>1048</v>
      </c>
      <c r="G87" s="225"/>
      <c r="H87" s="229">
        <v>1800</v>
      </c>
      <c r="I87" s="230"/>
      <c r="J87" s="225"/>
      <c r="K87" s="225"/>
      <c r="L87" s="231"/>
      <c r="M87" s="232"/>
      <c r="N87" s="233"/>
      <c r="O87" s="233"/>
      <c r="P87" s="233"/>
      <c r="Q87" s="233"/>
      <c r="R87" s="233"/>
      <c r="S87" s="233"/>
      <c r="T87" s="234"/>
      <c r="U87" s="13"/>
      <c r="V87" s="13"/>
      <c r="W87" s="13"/>
      <c r="X87" s="13"/>
      <c r="Y87" s="13"/>
      <c r="Z87" s="13"/>
      <c r="AA87" s="13"/>
      <c r="AB87" s="13"/>
      <c r="AC87" s="13"/>
      <c r="AD87" s="13"/>
      <c r="AE87" s="13"/>
      <c r="AT87" s="235" t="s">
        <v>146</v>
      </c>
      <c r="AU87" s="235" t="s">
        <v>82</v>
      </c>
      <c r="AV87" s="13" t="s">
        <v>82</v>
      </c>
      <c r="AW87" s="13" t="s">
        <v>33</v>
      </c>
      <c r="AX87" s="13" t="s">
        <v>72</v>
      </c>
      <c r="AY87" s="235" t="s">
        <v>136</v>
      </c>
    </row>
    <row r="88" s="14" customFormat="1">
      <c r="A88" s="14"/>
      <c r="B88" s="236"/>
      <c r="C88" s="237"/>
      <c r="D88" s="226" t="s">
        <v>146</v>
      </c>
      <c r="E88" s="238" t="s">
        <v>19</v>
      </c>
      <c r="F88" s="239" t="s">
        <v>158</v>
      </c>
      <c r="G88" s="237"/>
      <c r="H88" s="240">
        <v>3825</v>
      </c>
      <c r="I88" s="241"/>
      <c r="J88" s="237"/>
      <c r="K88" s="237"/>
      <c r="L88" s="242"/>
      <c r="M88" s="243"/>
      <c r="N88" s="244"/>
      <c r="O88" s="244"/>
      <c r="P88" s="244"/>
      <c r="Q88" s="244"/>
      <c r="R88" s="244"/>
      <c r="S88" s="244"/>
      <c r="T88" s="245"/>
      <c r="U88" s="14"/>
      <c r="V88" s="14"/>
      <c r="W88" s="14"/>
      <c r="X88" s="14"/>
      <c r="Y88" s="14"/>
      <c r="Z88" s="14"/>
      <c r="AA88" s="14"/>
      <c r="AB88" s="14"/>
      <c r="AC88" s="14"/>
      <c r="AD88" s="14"/>
      <c r="AE88" s="14"/>
      <c r="AT88" s="246" t="s">
        <v>146</v>
      </c>
      <c r="AU88" s="246" t="s">
        <v>82</v>
      </c>
      <c r="AV88" s="14" t="s">
        <v>144</v>
      </c>
      <c r="AW88" s="14" t="s">
        <v>33</v>
      </c>
      <c r="AX88" s="14" t="s">
        <v>80</v>
      </c>
      <c r="AY88" s="246" t="s">
        <v>136</v>
      </c>
    </row>
    <row r="89" s="2" customFormat="1" ht="21.75" customHeight="1">
      <c r="A89" s="37"/>
      <c r="B89" s="38"/>
      <c r="C89" s="247" t="s">
        <v>82</v>
      </c>
      <c r="D89" s="247" t="s">
        <v>175</v>
      </c>
      <c r="E89" s="248" t="s">
        <v>1049</v>
      </c>
      <c r="F89" s="249" t="s">
        <v>1050</v>
      </c>
      <c r="G89" s="250" t="s">
        <v>150</v>
      </c>
      <c r="H89" s="251">
        <v>14</v>
      </c>
      <c r="I89" s="252"/>
      <c r="J89" s="253">
        <f>ROUND(I89*H89,2)</f>
        <v>0</v>
      </c>
      <c r="K89" s="249" t="s">
        <v>19</v>
      </c>
      <c r="L89" s="254"/>
      <c r="M89" s="255" t="s">
        <v>19</v>
      </c>
      <c r="N89" s="256" t="s">
        <v>43</v>
      </c>
      <c r="O89" s="83"/>
      <c r="P89" s="220">
        <f>O89*H89</f>
        <v>0</v>
      </c>
      <c r="Q89" s="220">
        <v>0</v>
      </c>
      <c r="R89" s="220">
        <f>Q89*H89</f>
        <v>0</v>
      </c>
      <c r="S89" s="220">
        <v>0</v>
      </c>
      <c r="T89" s="221">
        <f>S89*H89</f>
        <v>0</v>
      </c>
      <c r="U89" s="37"/>
      <c r="V89" s="37"/>
      <c r="W89" s="37"/>
      <c r="X89" s="37"/>
      <c r="Y89" s="37"/>
      <c r="Z89" s="37"/>
      <c r="AA89" s="37"/>
      <c r="AB89" s="37"/>
      <c r="AC89" s="37"/>
      <c r="AD89" s="37"/>
      <c r="AE89" s="37"/>
      <c r="AR89" s="222" t="s">
        <v>178</v>
      </c>
      <c r="AT89" s="222" t="s">
        <v>175</v>
      </c>
      <c r="AU89" s="222" t="s">
        <v>82</v>
      </c>
      <c r="AY89" s="16" t="s">
        <v>136</v>
      </c>
      <c r="BE89" s="223">
        <f>IF(N89="základní",J89,0)</f>
        <v>0</v>
      </c>
      <c r="BF89" s="223">
        <f>IF(N89="snížená",J89,0)</f>
        <v>0</v>
      </c>
      <c r="BG89" s="223">
        <f>IF(N89="zákl. přenesená",J89,0)</f>
        <v>0</v>
      </c>
      <c r="BH89" s="223">
        <f>IF(N89="sníž. přenesená",J89,0)</f>
        <v>0</v>
      </c>
      <c r="BI89" s="223">
        <f>IF(N89="nulová",J89,0)</f>
        <v>0</v>
      </c>
      <c r="BJ89" s="16" t="s">
        <v>80</v>
      </c>
      <c r="BK89" s="223">
        <f>ROUND(I89*H89,2)</f>
        <v>0</v>
      </c>
      <c r="BL89" s="16" t="s">
        <v>144</v>
      </c>
      <c r="BM89" s="222" t="s">
        <v>1051</v>
      </c>
    </row>
    <row r="90" s="13" customFormat="1">
      <c r="A90" s="13"/>
      <c r="B90" s="224"/>
      <c r="C90" s="225"/>
      <c r="D90" s="226" t="s">
        <v>146</v>
      </c>
      <c r="E90" s="227" t="s">
        <v>19</v>
      </c>
      <c r="F90" s="228" t="s">
        <v>1052</v>
      </c>
      <c r="G90" s="225"/>
      <c r="H90" s="229">
        <v>14</v>
      </c>
      <c r="I90" s="230"/>
      <c r="J90" s="225"/>
      <c r="K90" s="225"/>
      <c r="L90" s="231"/>
      <c r="M90" s="232"/>
      <c r="N90" s="233"/>
      <c r="O90" s="233"/>
      <c r="P90" s="233"/>
      <c r="Q90" s="233"/>
      <c r="R90" s="233"/>
      <c r="S90" s="233"/>
      <c r="T90" s="234"/>
      <c r="U90" s="13"/>
      <c r="V90" s="13"/>
      <c r="W90" s="13"/>
      <c r="X90" s="13"/>
      <c r="Y90" s="13"/>
      <c r="Z90" s="13"/>
      <c r="AA90" s="13"/>
      <c r="AB90" s="13"/>
      <c r="AC90" s="13"/>
      <c r="AD90" s="13"/>
      <c r="AE90" s="13"/>
      <c r="AT90" s="235" t="s">
        <v>146</v>
      </c>
      <c r="AU90" s="235" t="s">
        <v>82</v>
      </c>
      <c r="AV90" s="13" t="s">
        <v>82</v>
      </c>
      <c r="AW90" s="13" t="s">
        <v>33</v>
      </c>
      <c r="AX90" s="13" t="s">
        <v>80</v>
      </c>
      <c r="AY90" s="235" t="s">
        <v>136</v>
      </c>
    </row>
    <row r="91" s="2" customFormat="1" ht="21.75" customHeight="1">
      <c r="A91" s="37"/>
      <c r="B91" s="38"/>
      <c r="C91" s="247" t="s">
        <v>153</v>
      </c>
      <c r="D91" s="247" t="s">
        <v>175</v>
      </c>
      <c r="E91" s="248" t="s">
        <v>176</v>
      </c>
      <c r="F91" s="249" t="s">
        <v>177</v>
      </c>
      <c r="G91" s="250" t="s">
        <v>150</v>
      </c>
      <c r="H91" s="251">
        <v>24</v>
      </c>
      <c r="I91" s="252"/>
      <c r="J91" s="253">
        <f>ROUND(I91*H91,2)</f>
        <v>0</v>
      </c>
      <c r="K91" s="249" t="s">
        <v>143</v>
      </c>
      <c r="L91" s="254"/>
      <c r="M91" s="255" t="s">
        <v>19</v>
      </c>
      <c r="N91" s="256" t="s">
        <v>43</v>
      </c>
      <c r="O91" s="83"/>
      <c r="P91" s="220">
        <f>O91*H91</f>
        <v>0</v>
      </c>
      <c r="Q91" s="220">
        <v>0.00018000000000000001</v>
      </c>
      <c r="R91" s="220">
        <f>Q91*H91</f>
        <v>0.0043200000000000001</v>
      </c>
      <c r="S91" s="220">
        <v>0</v>
      </c>
      <c r="T91" s="221">
        <f>S91*H91</f>
        <v>0</v>
      </c>
      <c r="U91" s="37"/>
      <c r="V91" s="37"/>
      <c r="W91" s="37"/>
      <c r="X91" s="37"/>
      <c r="Y91" s="37"/>
      <c r="Z91" s="37"/>
      <c r="AA91" s="37"/>
      <c r="AB91" s="37"/>
      <c r="AC91" s="37"/>
      <c r="AD91" s="37"/>
      <c r="AE91" s="37"/>
      <c r="AR91" s="222" t="s">
        <v>178</v>
      </c>
      <c r="AT91" s="222" t="s">
        <v>175</v>
      </c>
      <c r="AU91" s="222" t="s">
        <v>82</v>
      </c>
      <c r="AY91" s="16" t="s">
        <v>136</v>
      </c>
      <c r="BE91" s="223">
        <f>IF(N91="základní",J91,0)</f>
        <v>0</v>
      </c>
      <c r="BF91" s="223">
        <f>IF(N91="snížená",J91,0)</f>
        <v>0</v>
      </c>
      <c r="BG91" s="223">
        <f>IF(N91="zákl. přenesená",J91,0)</f>
        <v>0</v>
      </c>
      <c r="BH91" s="223">
        <f>IF(N91="sníž. přenesená",J91,0)</f>
        <v>0</v>
      </c>
      <c r="BI91" s="223">
        <f>IF(N91="nulová",J91,0)</f>
        <v>0</v>
      </c>
      <c r="BJ91" s="16" t="s">
        <v>80</v>
      </c>
      <c r="BK91" s="223">
        <f>ROUND(I91*H91,2)</f>
        <v>0</v>
      </c>
      <c r="BL91" s="16" t="s">
        <v>144</v>
      </c>
      <c r="BM91" s="222" t="s">
        <v>1053</v>
      </c>
    </row>
    <row r="92" s="13" customFormat="1">
      <c r="A92" s="13"/>
      <c r="B92" s="224"/>
      <c r="C92" s="225"/>
      <c r="D92" s="226" t="s">
        <v>146</v>
      </c>
      <c r="E92" s="227" t="s">
        <v>19</v>
      </c>
      <c r="F92" s="228" t="s">
        <v>180</v>
      </c>
      <c r="G92" s="225"/>
      <c r="H92" s="229">
        <v>24</v>
      </c>
      <c r="I92" s="230"/>
      <c r="J92" s="225"/>
      <c r="K92" s="225"/>
      <c r="L92" s="231"/>
      <c r="M92" s="232"/>
      <c r="N92" s="233"/>
      <c r="O92" s="233"/>
      <c r="P92" s="233"/>
      <c r="Q92" s="233"/>
      <c r="R92" s="233"/>
      <c r="S92" s="233"/>
      <c r="T92" s="234"/>
      <c r="U92" s="13"/>
      <c r="V92" s="13"/>
      <c r="W92" s="13"/>
      <c r="X92" s="13"/>
      <c r="Y92" s="13"/>
      <c r="Z92" s="13"/>
      <c r="AA92" s="13"/>
      <c r="AB92" s="13"/>
      <c r="AC92" s="13"/>
      <c r="AD92" s="13"/>
      <c r="AE92" s="13"/>
      <c r="AT92" s="235" t="s">
        <v>146</v>
      </c>
      <c r="AU92" s="235" t="s">
        <v>82</v>
      </c>
      <c r="AV92" s="13" t="s">
        <v>82</v>
      </c>
      <c r="AW92" s="13" t="s">
        <v>33</v>
      </c>
      <c r="AX92" s="13" t="s">
        <v>80</v>
      </c>
      <c r="AY92" s="235" t="s">
        <v>136</v>
      </c>
    </row>
    <row r="93" s="2" customFormat="1" ht="24.15" customHeight="1">
      <c r="A93" s="37"/>
      <c r="B93" s="38"/>
      <c r="C93" s="247" t="s">
        <v>144</v>
      </c>
      <c r="D93" s="247" t="s">
        <v>175</v>
      </c>
      <c r="E93" s="248" t="s">
        <v>1054</v>
      </c>
      <c r="F93" s="249" t="s">
        <v>1055</v>
      </c>
      <c r="G93" s="250" t="s">
        <v>150</v>
      </c>
      <c r="H93" s="251">
        <v>3052</v>
      </c>
      <c r="I93" s="252"/>
      <c r="J93" s="253">
        <f>ROUND(I93*H93,2)</f>
        <v>0</v>
      </c>
      <c r="K93" s="249" t="s">
        <v>1056</v>
      </c>
      <c r="L93" s="254"/>
      <c r="M93" s="255" t="s">
        <v>19</v>
      </c>
      <c r="N93" s="256" t="s">
        <v>43</v>
      </c>
      <c r="O93" s="83"/>
      <c r="P93" s="220">
        <f>O93*H93</f>
        <v>0</v>
      </c>
      <c r="Q93" s="220">
        <v>0.32705000000000001</v>
      </c>
      <c r="R93" s="220">
        <f>Q93*H93</f>
        <v>998.15660000000003</v>
      </c>
      <c r="S93" s="220">
        <v>0</v>
      </c>
      <c r="T93" s="221">
        <f>S93*H93</f>
        <v>0</v>
      </c>
      <c r="U93" s="37"/>
      <c r="V93" s="37"/>
      <c r="W93" s="37"/>
      <c r="X93" s="37"/>
      <c r="Y93" s="37"/>
      <c r="Z93" s="37"/>
      <c r="AA93" s="37"/>
      <c r="AB93" s="37"/>
      <c r="AC93" s="37"/>
      <c r="AD93" s="37"/>
      <c r="AE93" s="37"/>
      <c r="AR93" s="222" t="s">
        <v>178</v>
      </c>
      <c r="AT93" s="222" t="s">
        <v>175</v>
      </c>
      <c r="AU93" s="222" t="s">
        <v>82</v>
      </c>
      <c r="AY93" s="16" t="s">
        <v>136</v>
      </c>
      <c r="BE93" s="223">
        <f>IF(N93="základní",J93,0)</f>
        <v>0</v>
      </c>
      <c r="BF93" s="223">
        <f>IF(N93="snížená",J93,0)</f>
        <v>0</v>
      </c>
      <c r="BG93" s="223">
        <f>IF(N93="zákl. přenesená",J93,0)</f>
        <v>0</v>
      </c>
      <c r="BH93" s="223">
        <f>IF(N93="sníž. přenesená",J93,0)</f>
        <v>0</v>
      </c>
      <c r="BI93" s="223">
        <f>IF(N93="nulová",J93,0)</f>
        <v>0</v>
      </c>
      <c r="BJ93" s="16" t="s">
        <v>80</v>
      </c>
      <c r="BK93" s="223">
        <f>ROUND(I93*H93,2)</f>
        <v>0</v>
      </c>
      <c r="BL93" s="16" t="s">
        <v>144</v>
      </c>
      <c r="BM93" s="222" t="s">
        <v>1057</v>
      </c>
    </row>
    <row r="94" s="13" customFormat="1">
      <c r="A94" s="13"/>
      <c r="B94" s="224"/>
      <c r="C94" s="225"/>
      <c r="D94" s="226" t="s">
        <v>146</v>
      </c>
      <c r="E94" s="227" t="s">
        <v>19</v>
      </c>
      <c r="F94" s="228" t="s">
        <v>1058</v>
      </c>
      <c r="G94" s="225"/>
      <c r="H94" s="229">
        <v>3052</v>
      </c>
      <c r="I94" s="230"/>
      <c r="J94" s="225"/>
      <c r="K94" s="225"/>
      <c r="L94" s="231"/>
      <c r="M94" s="232"/>
      <c r="N94" s="233"/>
      <c r="O94" s="233"/>
      <c r="P94" s="233"/>
      <c r="Q94" s="233"/>
      <c r="R94" s="233"/>
      <c r="S94" s="233"/>
      <c r="T94" s="234"/>
      <c r="U94" s="13"/>
      <c r="V94" s="13"/>
      <c r="W94" s="13"/>
      <c r="X94" s="13"/>
      <c r="Y94" s="13"/>
      <c r="Z94" s="13"/>
      <c r="AA94" s="13"/>
      <c r="AB94" s="13"/>
      <c r="AC94" s="13"/>
      <c r="AD94" s="13"/>
      <c r="AE94" s="13"/>
      <c r="AT94" s="235" t="s">
        <v>146</v>
      </c>
      <c r="AU94" s="235" t="s">
        <v>82</v>
      </c>
      <c r="AV94" s="13" t="s">
        <v>82</v>
      </c>
      <c r="AW94" s="13" t="s">
        <v>33</v>
      </c>
      <c r="AX94" s="13" t="s">
        <v>72</v>
      </c>
      <c r="AY94" s="235" t="s">
        <v>136</v>
      </c>
    </row>
    <row r="95" s="14" customFormat="1">
      <c r="A95" s="14"/>
      <c r="B95" s="236"/>
      <c r="C95" s="237"/>
      <c r="D95" s="226" t="s">
        <v>146</v>
      </c>
      <c r="E95" s="238" t="s">
        <v>19</v>
      </c>
      <c r="F95" s="239" t="s">
        <v>158</v>
      </c>
      <c r="G95" s="237"/>
      <c r="H95" s="240">
        <v>3052</v>
      </c>
      <c r="I95" s="241"/>
      <c r="J95" s="237"/>
      <c r="K95" s="237"/>
      <c r="L95" s="242"/>
      <c r="M95" s="243"/>
      <c r="N95" s="244"/>
      <c r="O95" s="244"/>
      <c r="P95" s="244"/>
      <c r="Q95" s="244"/>
      <c r="R95" s="244"/>
      <c r="S95" s="244"/>
      <c r="T95" s="245"/>
      <c r="U95" s="14"/>
      <c r="V95" s="14"/>
      <c r="W95" s="14"/>
      <c r="X95" s="14"/>
      <c r="Y95" s="14"/>
      <c r="Z95" s="14"/>
      <c r="AA95" s="14"/>
      <c r="AB95" s="14"/>
      <c r="AC95" s="14"/>
      <c r="AD95" s="14"/>
      <c r="AE95" s="14"/>
      <c r="AT95" s="246" t="s">
        <v>146</v>
      </c>
      <c r="AU95" s="246" t="s">
        <v>82</v>
      </c>
      <c r="AV95" s="14" t="s">
        <v>144</v>
      </c>
      <c r="AW95" s="14" t="s">
        <v>33</v>
      </c>
      <c r="AX95" s="14" t="s">
        <v>80</v>
      </c>
      <c r="AY95" s="246" t="s">
        <v>136</v>
      </c>
    </row>
    <row r="96" s="12" customFormat="1" ht="22.8" customHeight="1">
      <c r="A96" s="12"/>
      <c r="B96" s="195"/>
      <c r="C96" s="196"/>
      <c r="D96" s="197" t="s">
        <v>71</v>
      </c>
      <c r="E96" s="209" t="s">
        <v>82</v>
      </c>
      <c r="F96" s="209" t="s">
        <v>1059</v>
      </c>
      <c r="G96" s="196"/>
      <c r="H96" s="196"/>
      <c r="I96" s="199"/>
      <c r="J96" s="210">
        <f>BK96</f>
        <v>0</v>
      </c>
      <c r="K96" s="196"/>
      <c r="L96" s="201"/>
      <c r="M96" s="202"/>
      <c r="N96" s="203"/>
      <c r="O96" s="203"/>
      <c r="P96" s="204">
        <f>SUM(P97:P100)</f>
        <v>0</v>
      </c>
      <c r="Q96" s="203"/>
      <c r="R96" s="204">
        <f>SUM(R97:R100)</f>
        <v>0</v>
      </c>
      <c r="S96" s="203"/>
      <c r="T96" s="205">
        <f>SUM(T97:T100)</f>
        <v>0</v>
      </c>
      <c r="U96" s="12"/>
      <c r="V96" s="12"/>
      <c r="W96" s="12"/>
      <c r="X96" s="12"/>
      <c r="Y96" s="12"/>
      <c r="Z96" s="12"/>
      <c r="AA96" s="12"/>
      <c r="AB96" s="12"/>
      <c r="AC96" s="12"/>
      <c r="AD96" s="12"/>
      <c r="AE96" s="12"/>
      <c r="AR96" s="206" t="s">
        <v>80</v>
      </c>
      <c r="AT96" s="207" t="s">
        <v>71</v>
      </c>
      <c r="AU96" s="207" t="s">
        <v>80</v>
      </c>
      <c r="AY96" s="206" t="s">
        <v>136</v>
      </c>
      <c r="BK96" s="208">
        <f>SUM(BK97:BK100)</f>
        <v>0</v>
      </c>
    </row>
    <row r="97" s="2" customFormat="1" ht="16.5" customHeight="1">
      <c r="A97" s="37"/>
      <c r="B97" s="38"/>
      <c r="C97" s="247" t="s">
        <v>137</v>
      </c>
      <c r="D97" s="247" t="s">
        <v>175</v>
      </c>
      <c r="E97" s="248" t="s">
        <v>1060</v>
      </c>
      <c r="F97" s="249" t="s">
        <v>1061</v>
      </c>
      <c r="G97" s="250" t="s">
        <v>150</v>
      </c>
      <c r="H97" s="251">
        <v>848</v>
      </c>
      <c r="I97" s="252"/>
      <c r="J97" s="253">
        <f>ROUND(I97*H97,2)</f>
        <v>0</v>
      </c>
      <c r="K97" s="249" t="s">
        <v>19</v>
      </c>
      <c r="L97" s="254"/>
      <c r="M97" s="255" t="s">
        <v>19</v>
      </c>
      <c r="N97" s="256" t="s">
        <v>43</v>
      </c>
      <c r="O97" s="83"/>
      <c r="P97" s="220">
        <f>O97*H97</f>
        <v>0</v>
      </c>
      <c r="Q97" s="220">
        <v>0</v>
      </c>
      <c r="R97" s="220">
        <f>Q97*H97</f>
        <v>0</v>
      </c>
      <c r="S97" s="220">
        <v>0</v>
      </c>
      <c r="T97" s="221">
        <f>S97*H97</f>
        <v>0</v>
      </c>
      <c r="U97" s="37"/>
      <c r="V97" s="37"/>
      <c r="W97" s="37"/>
      <c r="X97" s="37"/>
      <c r="Y97" s="37"/>
      <c r="Z97" s="37"/>
      <c r="AA97" s="37"/>
      <c r="AB97" s="37"/>
      <c r="AC97" s="37"/>
      <c r="AD97" s="37"/>
      <c r="AE97" s="37"/>
      <c r="AR97" s="222" t="s">
        <v>178</v>
      </c>
      <c r="AT97" s="222" t="s">
        <v>175</v>
      </c>
      <c r="AU97" s="222" t="s">
        <v>82</v>
      </c>
      <c r="AY97" s="16" t="s">
        <v>136</v>
      </c>
      <c r="BE97" s="223">
        <f>IF(N97="základní",J97,0)</f>
        <v>0</v>
      </c>
      <c r="BF97" s="223">
        <f>IF(N97="snížená",J97,0)</f>
        <v>0</v>
      </c>
      <c r="BG97" s="223">
        <f>IF(N97="zákl. přenesená",J97,0)</f>
        <v>0</v>
      </c>
      <c r="BH97" s="223">
        <f>IF(N97="sníž. přenesená",J97,0)</f>
        <v>0</v>
      </c>
      <c r="BI97" s="223">
        <f>IF(N97="nulová",J97,0)</f>
        <v>0</v>
      </c>
      <c r="BJ97" s="16" t="s">
        <v>80</v>
      </c>
      <c r="BK97" s="223">
        <f>ROUND(I97*H97,2)</f>
        <v>0</v>
      </c>
      <c r="BL97" s="16" t="s">
        <v>144</v>
      </c>
      <c r="BM97" s="222" t="s">
        <v>1062</v>
      </c>
    </row>
    <row r="98" s="13" customFormat="1">
      <c r="A98" s="13"/>
      <c r="B98" s="224"/>
      <c r="C98" s="225"/>
      <c r="D98" s="226" t="s">
        <v>146</v>
      </c>
      <c r="E98" s="227" t="s">
        <v>19</v>
      </c>
      <c r="F98" s="228" t="s">
        <v>1063</v>
      </c>
      <c r="G98" s="225"/>
      <c r="H98" s="229">
        <v>848</v>
      </c>
      <c r="I98" s="230"/>
      <c r="J98" s="225"/>
      <c r="K98" s="225"/>
      <c r="L98" s="231"/>
      <c r="M98" s="232"/>
      <c r="N98" s="233"/>
      <c r="O98" s="233"/>
      <c r="P98" s="233"/>
      <c r="Q98" s="233"/>
      <c r="R98" s="233"/>
      <c r="S98" s="233"/>
      <c r="T98" s="234"/>
      <c r="U98" s="13"/>
      <c r="V98" s="13"/>
      <c r="W98" s="13"/>
      <c r="X98" s="13"/>
      <c r="Y98" s="13"/>
      <c r="Z98" s="13"/>
      <c r="AA98" s="13"/>
      <c r="AB98" s="13"/>
      <c r="AC98" s="13"/>
      <c r="AD98" s="13"/>
      <c r="AE98" s="13"/>
      <c r="AT98" s="235" t="s">
        <v>146</v>
      </c>
      <c r="AU98" s="235" t="s">
        <v>82</v>
      </c>
      <c r="AV98" s="13" t="s">
        <v>82</v>
      </c>
      <c r="AW98" s="13" t="s">
        <v>33</v>
      </c>
      <c r="AX98" s="13" t="s">
        <v>80</v>
      </c>
      <c r="AY98" s="235" t="s">
        <v>136</v>
      </c>
    </row>
    <row r="99" s="2" customFormat="1" ht="16.5" customHeight="1">
      <c r="A99" s="37"/>
      <c r="B99" s="38"/>
      <c r="C99" s="247" t="s">
        <v>168</v>
      </c>
      <c r="D99" s="247" t="s">
        <v>175</v>
      </c>
      <c r="E99" s="248" t="s">
        <v>1064</v>
      </c>
      <c r="F99" s="249" t="s">
        <v>1065</v>
      </c>
      <c r="G99" s="250" t="s">
        <v>171</v>
      </c>
      <c r="H99" s="251">
        <v>1036</v>
      </c>
      <c r="I99" s="252"/>
      <c r="J99" s="253">
        <f>ROUND(I99*H99,2)</f>
        <v>0</v>
      </c>
      <c r="K99" s="249" t="s">
        <v>19</v>
      </c>
      <c r="L99" s="254"/>
      <c r="M99" s="255" t="s">
        <v>19</v>
      </c>
      <c r="N99" s="256" t="s">
        <v>43</v>
      </c>
      <c r="O99" s="83"/>
      <c r="P99" s="220">
        <f>O99*H99</f>
        <v>0</v>
      </c>
      <c r="Q99" s="220">
        <v>0</v>
      </c>
      <c r="R99" s="220">
        <f>Q99*H99</f>
        <v>0</v>
      </c>
      <c r="S99" s="220">
        <v>0</v>
      </c>
      <c r="T99" s="221">
        <f>S99*H99</f>
        <v>0</v>
      </c>
      <c r="U99" s="37"/>
      <c r="V99" s="37"/>
      <c r="W99" s="37"/>
      <c r="X99" s="37"/>
      <c r="Y99" s="37"/>
      <c r="Z99" s="37"/>
      <c r="AA99" s="37"/>
      <c r="AB99" s="37"/>
      <c r="AC99" s="37"/>
      <c r="AD99" s="37"/>
      <c r="AE99" s="37"/>
      <c r="AR99" s="222" t="s">
        <v>178</v>
      </c>
      <c r="AT99" s="222" t="s">
        <v>175</v>
      </c>
      <c r="AU99" s="222" t="s">
        <v>82</v>
      </c>
      <c r="AY99" s="16" t="s">
        <v>136</v>
      </c>
      <c r="BE99" s="223">
        <f>IF(N99="základní",J99,0)</f>
        <v>0</v>
      </c>
      <c r="BF99" s="223">
        <f>IF(N99="snížená",J99,0)</f>
        <v>0</v>
      </c>
      <c r="BG99" s="223">
        <f>IF(N99="zákl. přenesená",J99,0)</f>
        <v>0</v>
      </c>
      <c r="BH99" s="223">
        <f>IF(N99="sníž. přenesená",J99,0)</f>
        <v>0</v>
      </c>
      <c r="BI99" s="223">
        <f>IF(N99="nulová",J99,0)</f>
        <v>0</v>
      </c>
      <c r="BJ99" s="16" t="s">
        <v>80</v>
      </c>
      <c r="BK99" s="223">
        <f>ROUND(I99*H99,2)</f>
        <v>0</v>
      </c>
      <c r="BL99" s="16" t="s">
        <v>144</v>
      </c>
      <c r="BM99" s="222" t="s">
        <v>1066</v>
      </c>
    </row>
    <row r="100" s="13" customFormat="1">
      <c r="A100" s="13"/>
      <c r="B100" s="224"/>
      <c r="C100" s="225"/>
      <c r="D100" s="226" t="s">
        <v>146</v>
      </c>
      <c r="E100" s="227" t="s">
        <v>19</v>
      </c>
      <c r="F100" s="228" t="s">
        <v>1067</v>
      </c>
      <c r="G100" s="225"/>
      <c r="H100" s="229">
        <v>1036</v>
      </c>
      <c r="I100" s="230"/>
      <c r="J100" s="225"/>
      <c r="K100" s="225"/>
      <c r="L100" s="231"/>
      <c r="M100" s="257"/>
      <c r="N100" s="258"/>
      <c r="O100" s="258"/>
      <c r="P100" s="258"/>
      <c r="Q100" s="258"/>
      <c r="R100" s="258"/>
      <c r="S100" s="258"/>
      <c r="T100" s="259"/>
      <c r="U100" s="13"/>
      <c r="V100" s="13"/>
      <c r="W100" s="13"/>
      <c r="X100" s="13"/>
      <c r="Y100" s="13"/>
      <c r="Z100" s="13"/>
      <c r="AA100" s="13"/>
      <c r="AB100" s="13"/>
      <c r="AC100" s="13"/>
      <c r="AD100" s="13"/>
      <c r="AE100" s="13"/>
      <c r="AT100" s="235" t="s">
        <v>146</v>
      </c>
      <c r="AU100" s="235" t="s">
        <v>82</v>
      </c>
      <c r="AV100" s="13" t="s">
        <v>82</v>
      </c>
      <c r="AW100" s="13" t="s">
        <v>33</v>
      </c>
      <c r="AX100" s="13" t="s">
        <v>80</v>
      </c>
      <c r="AY100" s="235" t="s">
        <v>136</v>
      </c>
    </row>
    <row r="101" s="2" customFormat="1" ht="6.96" customHeight="1">
      <c r="A101" s="37"/>
      <c r="B101" s="58"/>
      <c r="C101" s="59"/>
      <c r="D101" s="59"/>
      <c r="E101" s="59"/>
      <c r="F101" s="59"/>
      <c r="G101" s="59"/>
      <c r="H101" s="59"/>
      <c r="I101" s="59"/>
      <c r="J101" s="59"/>
      <c r="K101" s="59"/>
      <c r="L101" s="43"/>
      <c r="M101" s="37"/>
      <c r="O101" s="37"/>
      <c r="P101" s="37"/>
      <c r="Q101" s="37"/>
      <c r="R101" s="37"/>
      <c r="S101" s="37"/>
      <c r="T101" s="37"/>
      <c r="U101" s="37"/>
      <c r="V101" s="37"/>
      <c r="W101" s="37"/>
      <c r="X101" s="37"/>
      <c r="Y101" s="37"/>
      <c r="Z101" s="37"/>
      <c r="AA101" s="37"/>
      <c r="AB101" s="37"/>
      <c r="AC101" s="37"/>
      <c r="AD101" s="37"/>
      <c r="AE101" s="37"/>
    </row>
  </sheetData>
  <sheetProtection sheet="1" autoFilter="0" formatColumns="0" formatRows="0" objects="1" scenarios="1" spinCount="100000" saltValue="QpQzTIkgE5Dos/X/cw/lssLmJy8V6suy/rSu7zAPR3GiLRT01FXML2w5eLPTDn9lIb5gslkkUT9NiAjHTqB8Fw==" hashValue="t4jOLS+tfJu/8ypSANtZdckoGwQqcCtFewqIILoBdPIOCn5JUfXD+jyJCLrl9lRsFxfoEbP8SaE3tAHYbipjSg==" algorithmName="SHA-512" password="CC35"/>
  <autoFilter ref="C81:K100"/>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81</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113</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ROUND(J82,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ROUND((SUM(BE82:BE217)),  2)</f>
        <v>0</v>
      </c>
      <c r="G33" s="37"/>
      <c r="H33" s="37"/>
      <c r="I33" s="156">
        <v>0.20999999999999999</v>
      </c>
      <c r="J33" s="155">
        <f>ROUND(((SUM(BE82:BE217))*I33),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ROUND((SUM(BF82:BF217)),  2)</f>
        <v>0</v>
      </c>
      <c r="G34" s="37"/>
      <c r="H34" s="37"/>
      <c r="I34" s="156">
        <v>0.12</v>
      </c>
      <c r="J34" s="155">
        <f>ROUND(((SUM(BF82:BF217))*I34),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ROUND((SUM(BG82:BG217)),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ROUND((SUM(BH82:BH217)),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ROUND((SUM(BI82:BI217)),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SO 01 - Železniční svršek HK - Předměřice</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J82</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118</v>
      </c>
      <c r="E60" s="176"/>
      <c r="F60" s="176"/>
      <c r="G60" s="176"/>
      <c r="H60" s="176"/>
      <c r="I60" s="176"/>
      <c r="J60" s="177">
        <f>J83</f>
        <v>0</v>
      </c>
      <c r="K60" s="174"/>
      <c r="L60" s="178"/>
      <c r="S60" s="9"/>
      <c r="T60" s="9"/>
      <c r="U60" s="9"/>
      <c r="V60" s="9"/>
      <c r="W60" s="9"/>
      <c r="X60" s="9"/>
      <c r="Y60" s="9"/>
      <c r="Z60" s="9"/>
      <c r="AA60" s="9"/>
      <c r="AB60" s="9"/>
      <c r="AC60" s="9"/>
      <c r="AD60" s="9"/>
      <c r="AE60" s="9"/>
    </row>
    <row r="61" s="10" customFormat="1" ht="19.92" customHeight="1">
      <c r="A61" s="10"/>
      <c r="B61" s="179"/>
      <c r="C61" s="124"/>
      <c r="D61" s="180" t="s">
        <v>119</v>
      </c>
      <c r="E61" s="181"/>
      <c r="F61" s="181"/>
      <c r="G61" s="181"/>
      <c r="H61" s="181"/>
      <c r="I61" s="181"/>
      <c r="J61" s="182">
        <f>J84</f>
        <v>0</v>
      </c>
      <c r="K61" s="124"/>
      <c r="L61" s="183"/>
      <c r="S61" s="10"/>
      <c r="T61" s="10"/>
      <c r="U61" s="10"/>
      <c r="V61" s="10"/>
      <c r="W61" s="10"/>
      <c r="X61" s="10"/>
      <c r="Y61" s="10"/>
      <c r="Z61" s="10"/>
      <c r="AA61" s="10"/>
      <c r="AB61" s="10"/>
      <c r="AC61" s="10"/>
      <c r="AD61" s="10"/>
      <c r="AE61" s="10"/>
    </row>
    <row r="62" s="9" customFormat="1" ht="24.96" customHeight="1">
      <c r="A62" s="9"/>
      <c r="B62" s="173"/>
      <c r="C62" s="174"/>
      <c r="D62" s="175" t="s">
        <v>120</v>
      </c>
      <c r="E62" s="176"/>
      <c r="F62" s="176"/>
      <c r="G62" s="176"/>
      <c r="H62" s="176"/>
      <c r="I62" s="176"/>
      <c r="J62" s="177">
        <f>J159</f>
        <v>0</v>
      </c>
      <c r="K62" s="174"/>
      <c r="L62" s="178"/>
      <c r="S62" s="9"/>
      <c r="T62" s="9"/>
      <c r="U62" s="9"/>
      <c r="V62" s="9"/>
      <c r="W62" s="9"/>
      <c r="X62" s="9"/>
      <c r="Y62" s="9"/>
      <c r="Z62" s="9"/>
      <c r="AA62" s="9"/>
      <c r="AB62" s="9"/>
      <c r="AC62" s="9"/>
      <c r="AD62" s="9"/>
      <c r="AE62" s="9"/>
    </row>
    <row r="63" s="2" customFormat="1" ht="21.84" customHeight="1">
      <c r="A63" s="37"/>
      <c r="B63" s="38"/>
      <c r="C63" s="39"/>
      <c r="D63" s="39"/>
      <c r="E63" s="39"/>
      <c r="F63" s="39"/>
      <c r="G63" s="39"/>
      <c r="H63" s="39"/>
      <c r="I63" s="39"/>
      <c r="J63" s="39"/>
      <c r="K63" s="39"/>
      <c r="L63" s="143"/>
      <c r="S63" s="37"/>
      <c r="T63" s="37"/>
      <c r="U63" s="37"/>
      <c r="V63" s="37"/>
      <c r="W63" s="37"/>
      <c r="X63" s="37"/>
      <c r="Y63" s="37"/>
      <c r="Z63" s="37"/>
      <c r="AA63" s="37"/>
      <c r="AB63" s="37"/>
      <c r="AC63" s="37"/>
      <c r="AD63" s="37"/>
      <c r="AE63" s="37"/>
    </row>
    <row r="64" s="2" customFormat="1" ht="6.96" customHeight="1">
      <c r="A64" s="37"/>
      <c r="B64" s="58"/>
      <c r="C64" s="59"/>
      <c r="D64" s="59"/>
      <c r="E64" s="59"/>
      <c r="F64" s="59"/>
      <c r="G64" s="59"/>
      <c r="H64" s="59"/>
      <c r="I64" s="59"/>
      <c r="J64" s="59"/>
      <c r="K64" s="59"/>
      <c r="L64" s="143"/>
      <c r="S64" s="37"/>
      <c r="T64" s="37"/>
      <c r="U64" s="37"/>
      <c r="V64" s="37"/>
      <c r="W64" s="37"/>
      <c r="X64" s="37"/>
      <c r="Y64" s="37"/>
      <c r="Z64" s="37"/>
      <c r="AA64" s="37"/>
      <c r="AB64" s="37"/>
      <c r="AC64" s="37"/>
      <c r="AD64" s="37"/>
      <c r="AE64" s="37"/>
    </row>
    <row r="68" s="2" customFormat="1" ht="6.96" customHeight="1">
      <c r="A68" s="37"/>
      <c r="B68" s="60"/>
      <c r="C68" s="61"/>
      <c r="D68" s="61"/>
      <c r="E68" s="61"/>
      <c r="F68" s="61"/>
      <c r="G68" s="61"/>
      <c r="H68" s="61"/>
      <c r="I68" s="61"/>
      <c r="J68" s="61"/>
      <c r="K68" s="61"/>
      <c r="L68" s="143"/>
      <c r="S68" s="37"/>
      <c r="T68" s="37"/>
      <c r="U68" s="37"/>
      <c r="V68" s="37"/>
      <c r="W68" s="37"/>
      <c r="X68" s="37"/>
      <c r="Y68" s="37"/>
      <c r="Z68" s="37"/>
      <c r="AA68" s="37"/>
      <c r="AB68" s="37"/>
      <c r="AC68" s="37"/>
      <c r="AD68" s="37"/>
      <c r="AE68" s="37"/>
    </row>
    <row r="69" s="2" customFormat="1" ht="24.96" customHeight="1">
      <c r="A69" s="37"/>
      <c r="B69" s="38"/>
      <c r="C69" s="22" t="s">
        <v>121</v>
      </c>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6.96" customHeight="1">
      <c r="A70" s="37"/>
      <c r="B70" s="38"/>
      <c r="C70" s="39"/>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2" customHeight="1">
      <c r="A71" s="37"/>
      <c r="B71" s="38"/>
      <c r="C71" s="31" t="s">
        <v>16</v>
      </c>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16.5" customHeight="1">
      <c r="A72" s="37"/>
      <c r="B72" s="38"/>
      <c r="C72" s="39"/>
      <c r="D72" s="39"/>
      <c r="E72" s="168" t="str">
        <f>E7</f>
        <v>Oprava trati v úseku Hradec Králové - Předměřice n. L.</v>
      </c>
      <c r="F72" s="31"/>
      <c r="G72" s="31"/>
      <c r="H72" s="31"/>
      <c r="I72" s="39"/>
      <c r="J72" s="39"/>
      <c r="K72" s="39"/>
      <c r="L72" s="143"/>
      <c r="S72" s="37"/>
      <c r="T72" s="37"/>
      <c r="U72" s="37"/>
      <c r="V72" s="37"/>
      <c r="W72" s="37"/>
      <c r="X72" s="37"/>
      <c r="Y72" s="37"/>
      <c r="Z72" s="37"/>
      <c r="AA72" s="37"/>
      <c r="AB72" s="37"/>
      <c r="AC72" s="37"/>
      <c r="AD72" s="37"/>
      <c r="AE72" s="37"/>
    </row>
    <row r="73" s="2" customFormat="1" ht="12" customHeight="1">
      <c r="A73" s="37"/>
      <c r="B73" s="38"/>
      <c r="C73" s="31" t="s">
        <v>112</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16.5" customHeight="1">
      <c r="A74" s="37"/>
      <c r="B74" s="38"/>
      <c r="C74" s="39"/>
      <c r="D74" s="39"/>
      <c r="E74" s="68" t="str">
        <f>E9</f>
        <v>SO 01 - Železniční svršek HK - Předměřice</v>
      </c>
      <c r="F74" s="39"/>
      <c r="G74" s="39"/>
      <c r="H74" s="39"/>
      <c r="I74" s="39"/>
      <c r="J74" s="39"/>
      <c r="K74" s="39"/>
      <c r="L74" s="14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2" customHeight="1">
      <c r="A76" s="37"/>
      <c r="B76" s="38"/>
      <c r="C76" s="31" t="s">
        <v>21</v>
      </c>
      <c r="D76" s="39"/>
      <c r="E76" s="39"/>
      <c r="F76" s="26" t="str">
        <f>F12</f>
        <v>TÚ Hradec Králové - Předměřice n. L.</v>
      </c>
      <c r="G76" s="39"/>
      <c r="H76" s="39"/>
      <c r="I76" s="31" t="s">
        <v>23</v>
      </c>
      <c r="J76" s="71" t="str">
        <f>IF(J12="","",J12)</f>
        <v>10. 1. 2024</v>
      </c>
      <c r="K76" s="39"/>
      <c r="L76" s="143"/>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39"/>
      <c r="J77" s="39"/>
      <c r="K77" s="39"/>
      <c r="L77" s="143"/>
      <c r="S77" s="37"/>
      <c r="T77" s="37"/>
      <c r="U77" s="37"/>
      <c r="V77" s="37"/>
      <c r="W77" s="37"/>
      <c r="X77" s="37"/>
      <c r="Y77" s="37"/>
      <c r="Z77" s="37"/>
      <c r="AA77" s="37"/>
      <c r="AB77" s="37"/>
      <c r="AC77" s="37"/>
      <c r="AD77" s="37"/>
      <c r="AE77" s="37"/>
    </row>
    <row r="78" s="2" customFormat="1" ht="15.15" customHeight="1">
      <c r="A78" s="37"/>
      <c r="B78" s="38"/>
      <c r="C78" s="31" t="s">
        <v>25</v>
      </c>
      <c r="D78" s="39"/>
      <c r="E78" s="39"/>
      <c r="F78" s="26" t="str">
        <f>E15</f>
        <v>Správa železnic, s.o.</v>
      </c>
      <c r="G78" s="39"/>
      <c r="H78" s="39"/>
      <c r="I78" s="31" t="s">
        <v>31</v>
      </c>
      <c r="J78" s="35" t="str">
        <f>E21</f>
        <v>Bez PD</v>
      </c>
      <c r="K78" s="39"/>
      <c r="L78" s="143"/>
      <c r="S78" s="37"/>
      <c r="T78" s="37"/>
      <c r="U78" s="37"/>
      <c r="V78" s="37"/>
      <c r="W78" s="37"/>
      <c r="X78" s="37"/>
      <c r="Y78" s="37"/>
      <c r="Z78" s="37"/>
      <c r="AA78" s="37"/>
      <c r="AB78" s="37"/>
      <c r="AC78" s="37"/>
      <c r="AD78" s="37"/>
      <c r="AE78" s="37"/>
    </row>
    <row r="79" s="2" customFormat="1" ht="15.15" customHeight="1">
      <c r="A79" s="37"/>
      <c r="B79" s="38"/>
      <c r="C79" s="31" t="s">
        <v>29</v>
      </c>
      <c r="D79" s="39"/>
      <c r="E79" s="39"/>
      <c r="F79" s="26" t="str">
        <f>IF(E18="","",E18)</f>
        <v>Vyplň údaj</v>
      </c>
      <c r="G79" s="39"/>
      <c r="H79" s="39"/>
      <c r="I79" s="31" t="s">
        <v>34</v>
      </c>
      <c r="J79" s="35" t="str">
        <f>E24</f>
        <v>ST Hradec Králové</v>
      </c>
      <c r="K79" s="39"/>
      <c r="L79" s="143"/>
      <c r="S79" s="37"/>
      <c r="T79" s="37"/>
      <c r="U79" s="37"/>
      <c r="V79" s="37"/>
      <c r="W79" s="37"/>
      <c r="X79" s="37"/>
      <c r="Y79" s="37"/>
      <c r="Z79" s="37"/>
      <c r="AA79" s="37"/>
      <c r="AB79" s="37"/>
      <c r="AC79" s="37"/>
      <c r="AD79" s="37"/>
      <c r="AE79" s="37"/>
    </row>
    <row r="80" s="2" customFormat="1" ht="10.32" customHeight="1">
      <c r="A80" s="37"/>
      <c r="B80" s="38"/>
      <c r="C80" s="39"/>
      <c r="D80" s="39"/>
      <c r="E80" s="39"/>
      <c r="F80" s="39"/>
      <c r="G80" s="39"/>
      <c r="H80" s="39"/>
      <c r="I80" s="39"/>
      <c r="J80" s="39"/>
      <c r="K80" s="39"/>
      <c r="L80" s="143"/>
      <c r="S80" s="37"/>
      <c r="T80" s="37"/>
      <c r="U80" s="37"/>
      <c r="V80" s="37"/>
      <c r="W80" s="37"/>
      <c r="X80" s="37"/>
      <c r="Y80" s="37"/>
      <c r="Z80" s="37"/>
      <c r="AA80" s="37"/>
      <c r="AB80" s="37"/>
      <c r="AC80" s="37"/>
      <c r="AD80" s="37"/>
      <c r="AE80" s="37"/>
    </row>
    <row r="81" s="11" customFormat="1" ht="29.28" customHeight="1">
      <c r="A81" s="184"/>
      <c r="B81" s="185"/>
      <c r="C81" s="186" t="s">
        <v>122</v>
      </c>
      <c r="D81" s="187" t="s">
        <v>57</v>
      </c>
      <c r="E81" s="187" t="s">
        <v>53</v>
      </c>
      <c r="F81" s="187" t="s">
        <v>54</v>
      </c>
      <c r="G81" s="187" t="s">
        <v>123</v>
      </c>
      <c r="H81" s="187" t="s">
        <v>124</v>
      </c>
      <c r="I81" s="187" t="s">
        <v>125</v>
      </c>
      <c r="J81" s="187" t="s">
        <v>116</v>
      </c>
      <c r="K81" s="188" t="s">
        <v>126</v>
      </c>
      <c r="L81" s="189"/>
      <c r="M81" s="91" t="s">
        <v>19</v>
      </c>
      <c r="N81" s="92" t="s">
        <v>42</v>
      </c>
      <c r="O81" s="92" t="s">
        <v>127</v>
      </c>
      <c r="P81" s="92" t="s">
        <v>128</v>
      </c>
      <c r="Q81" s="92" t="s">
        <v>129</v>
      </c>
      <c r="R81" s="92" t="s">
        <v>130</v>
      </c>
      <c r="S81" s="92" t="s">
        <v>131</v>
      </c>
      <c r="T81" s="93" t="s">
        <v>132</v>
      </c>
      <c r="U81" s="184"/>
      <c r="V81" s="184"/>
      <c r="W81" s="184"/>
      <c r="X81" s="184"/>
      <c r="Y81" s="184"/>
      <c r="Z81" s="184"/>
      <c r="AA81" s="184"/>
      <c r="AB81" s="184"/>
      <c r="AC81" s="184"/>
      <c r="AD81" s="184"/>
      <c r="AE81" s="184"/>
    </row>
    <row r="82" s="2" customFormat="1" ht="22.8" customHeight="1">
      <c r="A82" s="37"/>
      <c r="B82" s="38"/>
      <c r="C82" s="98" t="s">
        <v>133</v>
      </c>
      <c r="D82" s="39"/>
      <c r="E82" s="39"/>
      <c r="F82" s="39"/>
      <c r="G82" s="39"/>
      <c r="H82" s="39"/>
      <c r="I82" s="39"/>
      <c r="J82" s="190">
        <f>BK82</f>
        <v>0</v>
      </c>
      <c r="K82" s="39"/>
      <c r="L82" s="43"/>
      <c r="M82" s="94"/>
      <c r="N82" s="191"/>
      <c r="O82" s="95"/>
      <c r="P82" s="192">
        <f>P83+P159</f>
        <v>0</v>
      </c>
      <c r="Q82" s="95"/>
      <c r="R82" s="192">
        <f>R83+R159</f>
        <v>1989.4212299999999</v>
      </c>
      <c r="S82" s="95"/>
      <c r="T82" s="193">
        <f>T83+T159</f>
        <v>0</v>
      </c>
      <c r="U82" s="37"/>
      <c r="V82" s="37"/>
      <c r="W82" s="37"/>
      <c r="X82" s="37"/>
      <c r="Y82" s="37"/>
      <c r="Z82" s="37"/>
      <c r="AA82" s="37"/>
      <c r="AB82" s="37"/>
      <c r="AC82" s="37"/>
      <c r="AD82" s="37"/>
      <c r="AE82" s="37"/>
      <c r="AT82" s="16" t="s">
        <v>71</v>
      </c>
      <c r="AU82" s="16" t="s">
        <v>117</v>
      </c>
      <c r="BK82" s="194">
        <f>BK83+BK159</f>
        <v>0</v>
      </c>
    </row>
    <row r="83" s="12" customFormat="1" ht="25.92" customHeight="1">
      <c r="A83" s="12"/>
      <c r="B83" s="195"/>
      <c r="C83" s="196"/>
      <c r="D83" s="197" t="s">
        <v>71</v>
      </c>
      <c r="E83" s="198" t="s">
        <v>134</v>
      </c>
      <c r="F83" s="198" t="s">
        <v>135</v>
      </c>
      <c r="G83" s="196"/>
      <c r="H83" s="196"/>
      <c r="I83" s="199"/>
      <c r="J83" s="200">
        <f>BK83</f>
        <v>0</v>
      </c>
      <c r="K83" s="196"/>
      <c r="L83" s="201"/>
      <c r="M83" s="202"/>
      <c r="N83" s="203"/>
      <c r="O83" s="203"/>
      <c r="P83" s="204">
        <f>P84</f>
        <v>0</v>
      </c>
      <c r="Q83" s="203"/>
      <c r="R83" s="204">
        <f>R84</f>
        <v>1989.4212299999999</v>
      </c>
      <c r="S83" s="203"/>
      <c r="T83" s="205">
        <f>T84</f>
        <v>0</v>
      </c>
      <c r="U83" s="12"/>
      <c r="V83" s="12"/>
      <c r="W83" s="12"/>
      <c r="X83" s="12"/>
      <c r="Y83" s="12"/>
      <c r="Z83" s="12"/>
      <c r="AA83" s="12"/>
      <c r="AB83" s="12"/>
      <c r="AC83" s="12"/>
      <c r="AD83" s="12"/>
      <c r="AE83" s="12"/>
      <c r="AR83" s="206" t="s">
        <v>80</v>
      </c>
      <c r="AT83" s="207" t="s">
        <v>71</v>
      </c>
      <c r="AU83" s="207" t="s">
        <v>72</v>
      </c>
      <c r="AY83" s="206" t="s">
        <v>136</v>
      </c>
      <c r="BK83" s="208">
        <f>BK84</f>
        <v>0</v>
      </c>
    </row>
    <row r="84" s="12" customFormat="1" ht="22.8" customHeight="1">
      <c r="A84" s="12"/>
      <c r="B84" s="195"/>
      <c r="C84" s="196"/>
      <c r="D84" s="197" t="s">
        <v>71</v>
      </c>
      <c r="E84" s="209" t="s">
        <v>137</v>
      </c>
      <c r="F84" s="209" t="s">
        <v>138</v>
      </c>
      <c r="G84" s="196"/>
      <c r="H84" s="196"/>
      <c r="I84" s="199"/>
      <c r="J84" s="210">
        <f>BK84</f>
        <v>0</v>
      </c>
      <c r="K84" s="196"/>
      <c r="L84" s="201"/>
      <c r="M84" s="202"/>
      <c r="N84" s="203"/>
      <c r="O84" s="203"/>
      <c r="P84" s="204">
        <f>SUM(P85:P158)</f>
        <v>0</v>
      </c>
      <c r="Q84" s="203"/>
      <c r="R84" s="204">
        <f>SUM(R85:R158)</f>
        <v>1989.4212299999999</v>
      </c>
      <c r="S84" s="203"/>
      <c r="T84" s="205">
        <f>SUM(T85:T158)</f>
        <v>0</v>
      </c>
      <c r="U84" s="12"/>
      <c r="V84" s="12"/>
      <c r="W84" s="12"/>
      <c r="X84" s="12"/>
      <c r="Y84" s="12"/>
      <c r="Z84" s="12"/>
      <c r="AA84" s="12"/>
      <c r="AB84" s="12"/>
      <c r="AC84" s="12"/>
      <c r="AD84" s="12"/>
      <c r="AE84" s="12"/>
      <c r="AR84" s="206" t="s">
        <v>80</v>
      </c>
      <c r="AT84" s="207" t="s">
        <v>71</v>
      </c>
      <c r="AU84" s="207" t="s">
        <v>80</v>
      </c>
      <c r="AY84" s="206" t="s">
        <v>136</v>
      </c>
      <c r="BK84" s="208">
        <f>SUM(BK85:BK158)</f>
        <v>0</v>
      </c>
    </row>
    <row r="85" s="2" customFormat="1" ht="66.75" customHeight="1">
      <c r="A85" s="37"/>
      <c r="B85" s="38"/>
      <c r="C85" s="211" t="s">
        <v>80</v>
      </c>
      <c r="D85" s="211" t="s">
        <v>139</v>
      </c>
      <c r="E85" s="212" t="s">
        <v>140</v>
      </c>
      <c r="F85" s="213" t="s">
        <v>141</v>
      </c>
      <c r="G85" s="214" t="s">
        <v>142</v>
      </c>
      <c r="H85" s="215">
        <v>2848</v>
      </c>
      <c r="I85" s="216"/>
      <c r="J85" s="217">
        <f>ROUND(I85*H85,2)</f>
        <v>0</v>
      </c>
      <c r="K85" s="213" t="s">
        <v>143</v>
      </c>
      <c r="L85" s="43"/>
      <c r="M85" s="218" t="s">
        <v>19</v>
      </c>
      <c r="N85" s="219" t="s">
        <v>43</v>
      </c>
      <c r="O85" s="83"/>
      <c r="P85" s="220">
        <f>O85*H85</f>
        <v>0</v>
      </c>
      <c r="Q85" s="220">
        <v>0</v>
      </c>
      <c r="R85" s="220">
        <f>Q85*H85</f>
        <v>0</v>
      </c>
      <c r="S85" s="220">
        <v>0</v>
      </c>
      <c r="T85" s="221">
        <f>S85*H85</f>
        <v>0</v>
      </c>
      <c r="U85" s="37"/>
      <c r="V85" s="37"/>
      <c r="W85" s="37"/>
      <c r="X85" s="37"/>
      <c r="Y85" s="37"/>
      <c r="Z85" s="37"/>
      <c r="AA85" s="37"/>
      <c r="AB85" s="37"/>
      <c r="AC85" s="37"/>
      <c r="AD85" s="37"/>
      <c r="AE85" s="37"/>
      <c r="AR85" s="222" t="s">
        <v>144</v>
      </c>
      <c r="AT85" s="222" t="s">
        <v>139</v>
      </c>
      <c r="AU85" s="222" t="s">
        <v>82</v>
      </c>
      <c r="AY85" s="16" t="s">
        <v>136</v>
      </c>
      <c r="BE85" s="223">
        <f>IF(N85="základní",J85,0)</f>
        <v>0</v>
      </c>
      <c r="BF85" s="223">
        <f>IF(N85="snížená",J85,0)</f>
        <v>0</v>
      </c>
      <c r="BG85" s="223">
        <f>IF(N85="zákl. přenesená",J85,0)</f>
        <v>0</v>
      </c>
      <c r="BH85" s="223">
        <f>IF(N85="sníž. přenesená",J85,0)</f>
        <v>0</v>
      </c>
      <c r="BI85" s="223">
        <f>IF(N85="nulová",J85,0)</f>
        <v>0</v>
      </c>
      <c r="BJ85" s="16" t="s">
        <v>80</v>
      </c>
      <c r="BK85" s="223">
        <f>ROUND(I85*H85,2)</f>
        <v>0</v>
      </c>
      <c r="BL85" s="16" t="s">
        <v>144</v>
      </c>
      <c r="BM85" s="222" t="s">
        <v>145</v>
      </c>
    </row>
    <row r="86" s="13" customFormat="1">
      <c r="A86" s="13"/>
      <c r="B86" s="224"/>
      <c r="C86" s="225"/>
      <c r="D86" s="226" t="s">
        <v>146</v>
      </c>
      <c r="E86" s="227" t="s">
        <v>19</v>
      </c>
      <c r="F86" s="228" t="s">
        <v>147</v>
      </c>
      <c r="G86" s="225"/>
      <c r="H86" s="229">
        <v>2848</v>
      </c>
      <c r="I86" s="230"/>
      <c r="J86" s="225"/>
      <c r="K86" s="225"/>
      <c r="L86" s="231"/>
      <c r="M86" s="232"/>
      <c r="N86" s="233"/>
      <c r="O86" s="233"/>
      <c r="P86" s="233"/>
      <c r="Q86" s="233"/>
      <c r="R86" s="233"/>
      <c r="S86" s="233"/>
      <c r="T86" s="234"/>
      <c r="U86" s="13"/>
      <c r="V86" s="13"/>
      <c r="W86" s="13"/>
      <c r="X86" s="13"/>
      <c r="Y86" s="13"/>
      <c r="Z86" s="13"/>
      <c r="AA86" s="13"/>
      <c r="AB86" s="13"/>
      <c r="AC86" s="13"/>
      <c r="AD86" s="13"/>
      <c r="AE86" s="13"/>
      <c r="AT86" s="235" t="s">
        <v>146</v>
      </c>
      <c r="AU86" s="235" t="s">
        <v>82</v>
      </c>
      <c r="AV86" s="13" t="s">
        <v>82</v>
      </c>
      <c r="AW86" s="13" t="s">
        <v>33</v>
      </c>
      <c r="AX86" s="13" t="s">
        <v>80</v>
      </c>
      <c r="AY86" s="235" t="s">
        <v>136</v>
      </c>
    </row>
    <row r="87" s="2" customFormat="1" ht="134.25" customHeight="1">
      <c r="A87" s="37"/>
      <c r="B87" s="38"/>
      <c r="C87" s="211" t="s">
        <v>82</v>
      </c>
      <c r="D87" s="211" t="s">
        <v>139</v>
      </c>
      <c r="E87" s="212" t="s">
        <v>148</v>
      </c>
      <c r="F87" s="213" t="s">
        <v>149</v>
      </c>
      <c r="G87" s="214" t="s">
        <v>150</v>
      </c>
      <c r="H87" s="215">
        <v>3052</v>
      </c>
      <c r="I87" s="216"/>
      <c r="J87" s="217">
        <f>ROUND(I87*H87,2)</f>
        <v>0</v>
      </c>
      <c r="K87" s="213" t="s">
        <v>143</v>
      </c>
      <c r="L87" s="43"/>
      <c r="M87" s="218" t="s">
        <v>19</v>
      </c>
      <c r="N87" s="219" t="s">
        <v>43</v>
      </c>
      <c r="O87" s="83"/>
      <c r="P87" s="220">
        <f>O87*H87</f>
        <v>0</v>
      </c>
      <c r="Q87" s="220">
        <v>0</v>
      </c>
      <c r="R87" s="220">
        <f>Q87*H87</f>
        <v>0</v>
      </c>
      <c r="S87" s="220">
        <v>0</v>
      </c>
      <c r="T87" s="221">
        <f>S87*H87</f>
        <v>0</v>
      </c>
      <c r="U87" s="37"/>
      <c r="V87" s="37"/>
      <c r="W87" s="37"/>
      <c r="X87" s="37"/>
      <c r="Y87" s="37"/>
      <c r="Z87" s="37"/>
      <c r="AA87" s="37"/>
      <c r="AB87" s="37"/>
      <c r="AC87" s="37"/>
      <c r="AD87" s="37"/>
      <c r="AE87" s="37"/>
      <c r="AR87" s="222" t="s">
        <v>144</v>
      </c>
      <c r="AT87" s="222" t="s">
        <v>139</v>
      </c>
      <c r="AU87" s="222" t="s">
        <v>82</v>
      </c>
      <c r="AY87" s="16" t="s">
        <v>136</v>
      </c>
      <c r="BE87" s="223">
        <f>IF(N87="základní",J87,0)</f>
        <v>0</v>
      </c>
      <c r="BF87" s="223">
        <f>IF(N87="snížená",J87,0)</f>
        <v>0</v>
      </c>
      <c r="BG87" s="223">
        <f>IF(N87="zákl. přenesená",J87,0)</f>
        <v>0</v>
      </c>
      <c r="BH87" s="223">
        <f>IF(N87="sníž. přenesená",J87,0)</f>
        <v>0</v>
      </c>
      <c r="BI87" s="223">
        <f>IF(N87="nulová",J87,0)</f>
        <v>0</v>
      </c>
      <c r="BJ87" s="16" t="s">
        <v>80</v>
      </c>
      <c r="BK87" s="223">
        <f>ROUND(I87*H87,2)</f>
        <v>0</v>
      </c>
      <c r="BL87" s="16" t="s">
        <v>144</v>
      </c>
      <c r="BM87" s="222" t="s">
        <v>151</v>
      </c>
    </row>
    <row r="88" s="13" customFormat="1">
      <c r="A88" s="13"/>
      <c r="B88" s="224"/>
      <c r="C88" s="225"/>
      <c r="D88" s="226" t="s">
        <v>146</v>
      </c>
      <c r="E88" s="227" t="s">
        <v>19</v>
      </c>
      <c r="F88" s="228" t="s">
        <v>152</v>
      </c>
      <c r="G88" s="225"/>
      <c r="H88" s="229">
        <v>3052</v>
      </c>
      <c r="I88" s="230"/>
      <c r="J88" s="225"/>
      <c r="K88" s="225"/>
      <c r="L88" s="231"/>
      <c r="M88" s="232"/>
      <c r="N88" s="233"/>
      <c r="O88" s="233"/>
      <c r="P88" s="233"/>
      <c r="Q88" s="233"/>
      <c r="R88" s="233"/>
      <c r="S88" s="233"/>
      <c r="T88" s="234"/>
      <c r="U88" s="13"/>
      <c r="V88" s="13"/>
      <c r="W88" s="13"/>
      <c r="X88" s="13"/>
      <c r="Y88" s="13"/>
      <c r="Z88" s="13"/>
      <c r="AA88" s="13"/>
      <c r="AB88" s="13"/>
      <c r="AC88" s="13"/>
      <c r="AD88" s="13"/>
      <c r="AE88" s="13"/>
      <c r="AT88" s="235" t="s">
        <v>146</v>
      </c>
      <c r="AU88" s="235" t="s">
        <v>82</v>
      </c>
      <c r="AV88" s="13" t="s">
        <v>82</v>
      </c>
      <c r="AW88" s="13" t="s">
        <v>33</v>
      </c>
      <c r="AX88" s="13" t="s">
        <v>80</v>
      </c>
      <c r="AY88" s="235" t="s">
        <v>136</v>
      </c>
    </row>
    <row r="89" s="2" customFormat="1" ht="44.25" customHeight="1">
      <c r="A89" s="37"/>
      <c r="B89" s="38"/>
      <c r="C89" s="211" t="s">
        <v>153</v>
      </c>
      <c r="D89" s="211" t="s">
        <v>139</v>
      </c>
      <c r="E89" s="212" t="s">
        <v>154</v>
      </c>
      <c r="F89" s="213" t="s">
        <v>155</v>
      </c>
      <c r="G89" s="214" t="s">
        <v>150</v>
      </c>
      <c r="H89" s="215">
        <v>100</v>
      </c>
      <c r="I89" s="216"/>
      <c r="J89" s="217">
        <f>ROUND(I89*H89,2)</f>
        <v>0</v>
      </c>
      <c r="K89" s="213" t="s">
        <v>143</v>
      </c>
      <c r="L89" s="43"/>
      <c r="M89" s="218" t="s">
        <v>19</v>
      </c>
      <c r="N89" s="219" t="s">
        <v>43</v>
      </c>
      <c r="O89" s="83"/>
      <c r="P89" s="220">
        <f>O89*H89</f>
        <v>0</v>
      </c>
      <c r="Q89" s="220">
        <v>0</v>
      </c>
      <c r="R89" s="220">
        <f>Q89*H89</f>
        <v>0</v>
      </c>
      <c r="S89" s="220">
        <v>0</v>
      </c>
      <c r="T89" s="221">
        <f>S89*H89</f>
        <v>0</v>
      </c>
      <c r="U89" s="37"/>
      <c r="V89" s="37"/>
      <c r="W89" s="37"/>
      <c r="X89" s="37"/>
      <c r="Y89" s="37"/>
      <c r="Z89" s="37"/>
      <c r="AA89" s="37"/>
      <c r="AB89" s="37"/>
      <c r="AC89" s="37"/>
      <c r="AD89" s="37"/>
      <c r="AE89" s="37"/>
      <c r="AR89" s="222" t="s">
        <v>144</v>
      </c>
      <c r="AT89" s="222" t="s">
        <v>139</v>
      </c>
      <c r="AU89" s="222" t="s">
        <v>82</v>
      </c>
      <c r="AY89" s="16" t="s">
        <v>136</v>
      </c>
      <c r="BE89" s="223">
        <f>IF(N89="základní",J89,0)</f>
        <v>0</v>
      </c>
      <c r="BF89" s="223">
        <f>IF(N89="snížená",J89,0)</f>
        <v>0</v>
      </c>
      <c r="BG89" s="223">
        <f>IF(N89="zákl. přenesená",J89,0)</f>
        <v>0</v>
      </c>
      <c r="BH89" s="223">
        <f>IF(N89="sníž. přenesená",J89,0)</f>
        <v>0</v>
      </c>
      <c r="BI89" s="223">
        <f>IF(N89="nulová",J89,0)</f>
        <v>0</v>
      </c>
      <c r="BJ89" s="16" t="s">
        <v>80</v>
      </c>
      <c r="BK89" s="223">
        <f>ROUND(I89*H89,2)</f>
        <v>0</v>
      </c>
      <c r="BL89" s="16" t="s">
        <v>144</v>
      </c>
      <c r="BM89" s="222" t="s">
        <v>156</v>
      </c>
    </row>
    <row r="90" s="13" customFormat="1">
      <c r="A90" s="13"/>
      <c r="B90" s="224"/>
      <c r="C90" s="225"/>
      <c r="D90" s="226" t="s">
        <v>146</v>
      </c>
      <c r="E90" s="227" t="s">
        <v>19</v>
      </c>
      <c r="F90" s="228" t="s">
        <v>157</v>
      </c>
      <c r="G90" s="225"/>
      <c r="H90" s="229">
        <v>100</v>
      </c>
      <c r="I90" s="230"/>
      <c r="J90" s="225"/>
      <c r="K90" s="225"/>
      <c r="L90" s="231"/>
      <c r="M90" s="232"/>
      <c r="N90" s="233"/>
      <c r="O90" s="233"/>
      <c r="P90" s="233"/>
      <c r="Q90" s="233"/>
      <c r="R90" s="233"/>
      <c r="S90" s="233"/>
      <c r="T90" s="234"/>
      <c r="U90" s="13"/>
      <c r="V90" s="13"/>
      <c r="W90" s="13"/>
      <c r="X90" s="13"/>
      <c r="Y90" s="13"/>
      <c r="Z90" s="13"/>
      <c r="AA90" s="13"/>
      <c r="AB90" s="13"/>
      <c r="AC90" s="13"/>
      <c r="AD90" s="13"/>
      <c r="AE90" s="13"/>
      <c r="AT90" s="235" t="s">
        <v>146</v>
      </c>
      <c r="AU90" s="235" t="s">
        <v>82</v>
      </c>
      <c r="AV90" s="13" t="s">
        <v>82</v>
      </c>
      <c r="AW90" s="13" t="s">
        <v>33</v>
      </c>
      <c r="AX90" s="13" t="s">
        <v>72</v>
      </c>
      <c r="AY90" s="235" t="s">
        <v>136</v>
      </c>
    </row>
    <row r="91" s="14" customFormat="1">
      <c r="A91" s="14"/>
      <c r="B91" s="236"/>
      <c r="C91" s="237"/>
      <c r="D91" s="226" t="s">
        <v>146</v>
      </c>
      <c r="E91" s="238" t="s">
        <v>19</v>
      </c>
      <c r="F91" s="239" t="s">
        <v>158</v>
      </c>
      <c r="G91" s="237"/>
      <c r="H91" s="240">
        <v>100</v>
      </c>
      <c r="I91" s="241"/>
      <c r="J91" s="237"/>
      <c r="K91" s="237"/>
      <c r="L91" s="242"/>
      <c r="M91" s="243"/>
      <c r="N91" s="244"/>
      <c r="O91" s="244"/>
      <c r="P91" s="244"/>
      <c r="Q91" s="244"/>
      <c r="R91" s="244"/>
      <c r="S91" s="244"/>
      <c r="T91" s="245"/>
      <c r="U91" s="14"/>
      <c r="V91" s="14"/>
      <c r="W91" s="14"/>
      <c r="X91" s="14"/>
      <c r="Y91" s="14"/>
      <c r="Z91" s="14"/>
      <c r="AA91" s="14"/>
      <c r="AB91" s="14"/>
      <c r="AC91" s="14"/>
      <c r="AD91" s="14"/>
      <c r="AE91" s="14"/>
      <c r="AT91" s="246" t="s">
        <v>146</v>
      </c>
      <c r="AU91" s="246" t="s">
        <v>82</v>
      </c>
      <c r="AV91" s="14" t="s">
        <v>144</v>
      </c>
      <c r="AW91" s="14" t="s">
        <v>33</v>
      </c>
      <c r="AX91" s="14" t="s">
        <v>80</v>
      </c>
      <c r="AY91" s="246" t="s">
        <v>136</v>
      </c>
    </row>
    <row r="92" s="2" customFormat="1" ht="44.25" customHeight="1">
      <c r="A92" s="37"/>
      <c r="B92" s="38"/>
      <c r="C92" s="211" t="s">
        <v>144</v>
      </c>
      <c r="D92" s="211" t="s">
        <v>139</v>
      </c>
      <c r="E92" s="212" t="s">
        <v>159</v>
      </c>
      <c r="F92" s="213" t="s">
        <v>160</v>
      </c>
      <c r="G92" s="214" t="s">
        <v>150</v>
      </c>
      <c r="H92" s="215">
        <v>23</v>
      </c>
      <c r="I92" s="216"/>
      <c r="J92" s="217">
        <f>ROUND(I92*H92,2)</f>
        <v>0</v>
      </c>
      <c r="K92" s="213" t="s">
        <v>143</v>
      </c>
      <c r="L92" s="43"/>
      <c r="M92" s="218" t="s">
        <v>19</v>
      </c>
      <c r="N92" s="219" t="s">
        <v>43</v>
      </c>
      <c r="O92" s="83"/>
      <c r="P92" s="220">
        <f>O92*H92</f>
        <v>0</v>
      </c>
      <c r="Q92" s="220">
        <v>0</v>
      </c>
      <c r="R92" s="220">
        <f>Q92*H92</f>
        <v>0</v>
      </c>
      <c r="S92" s="220">
        <v>0</v>
      </c>
      <c r="T92" s="221">
        <f>S92*H92</f>
        <v>0</v>
      </c>
      <c r="U92" s="37"/>
      <c r="V92" s="37"/>
      <c r="W92" s="37"/>
      <c r="X92" s="37"/>
      <c r="Y92" s="37"/>
      <c r="Z92" s="37"/>
      <c r="AA92" s="37"/>
      <c r="AB92" s="37"/>
      <c r="AC92" s="37"/>
      <c r="AD92" s="37"/>
      <c r="AE92" s="37"/>
      <c r="AR92" s="222" t="s">
        <v>144</v>
      </c>
      <c r="AT92" s="222" t="s">
        <v>139</v>
      </c>
      <c r="AU92" s="222" t="s">
        <v>82</v>
      </c>
      <c r="AY92" s="16" t="s">
        <v>136</v>
      </c>
      <c r="BE92" s="223">
        <f>IF(N92="základní",J92,0)</f>
        <v>0</v>
      </c>
      <c r="BF92" s="223">
        <f>IF(N92="snížená",J92,0)</f>
        <v>0</v>
      </c>
      <c r="BG92" s="223">
        <f>IF(N92="zákl. přenesená",J92,0)</f>
        <v>0</v>
      </c>
      <c r="BH92" s="223">
        <f>IF(N92="sníž. přenesená",J92,0)</f>
        <v>0</v>
      </c>
      <c r="BI92" s="223">
        <f>IF(N92="nulová",J92,0)</f>
        <v>0</v>
      </c>
      <c r="BJ92" s="16" t="s">
        <v>80</v>
      </c>
      <c r="BK92" s="223">
        <f>ROUND(I92*H92,2)</f>
        <v>0</v>
      </c>
      <c r="BL92" s="16" t="s">
        <v>144</v>
      </c>
      <c r="BM92" s="222" t="s">
        <v>161</v>
      </c>
    </row>
    <row r="93" s="13" customFormat="1">
      <c r="A93" s="13"/>
      <c r="B93" s="224"/>
      <c r="C93" s="225"/>
      <c r="D93" s="226" t="s">
        <v>146</v>
      </c>
      <c r="E93" s="227" t="s">
        <v>19</v>
      </c>
      <c r="F93" s="228" t="s">
        <v>162</v>
      </c>
      <c r="G93" s="225"/>
      <c r="H93" s="229">
        <v>23</v>
      </c>
      <c r="I93" s="230"/>
      <c r="J93" s="225"/>
      <c r="K93" s="225"/>
      <c r="L93" s="231"/>
      <c r="M93" s="232"/>
      <c r="N93" s="233"/>
      <c r="O93" s="233"/>
      <c r="P93" s="233"/>
      <c r="Q93" s="233"/>
      <c r="R93" s="233"/>
      <c r="S93" s="233"/>
      <c r="T93" s="234"/>
      <c r="U93" s="13"/>
      <c r="V93" s="13"/>
      <c r="W93" s="13"/>
      <c r="X93" s="13"/>
      <c r="Y93" s="13"/>
      <c r="Z93" s="13"/>
      <c r="AA93" s="13"/>
      <c r="AB93" s="13"/>
      <c r="AC93" s="13"/>
      <c r="AD93" s="13"/>
      <c r="AE93" s="13"/>
      <c r="AT93" s="235" t="s">
        <v>146</v>
      </c>
      <c r="AU93" s="235" t="s">
        <v>82</v>
      </c>
      <c r="AV93" s="13" t="s">
        <v>82</v>
      </c>
      <c r="AW93" s="13" t="s">
        <v>33</v>
      </c>
      <c r="AX93" s="13" t="s">
        <v>80</v>
      </c>
      <c r="AY93" s="235" t="s">
        <v>136</v>
      </c>
    </row>
    <row r="94" s="2" customFormat="1" ht="49.05" customHeight="1">
      <c r="A94" s="37"/>
      <c r="B94" s="38"/>
      <c r="C94" s="211" t="s">
        <v>137</v>
      </c>
      <c r="D94" s="211" t="s">
        <v>139</v>
      </c>
      <c r="E94" s="212" t="s">
        <v>163</v>
      </c>
      <c r="F94" s="213" t="s">
        <v>164</v>
      </c>
      <c r="G94" s="214" t="s">
        <v>150</v>
      </c>
      <c r="H94" s="215">
        <v>216</v>
      </c>
      <c r="I94" s="216"/>
      <c r="J94" s="217">
        <f>ROUND(I94*H94,2)</f>
        <v>0</v>
      </c>
      <c r="K94" s="213" t="s">
        <v>143</v>
      </c>
      <c r="L94" s="43"/>
      <c r="M94" s="218" t="s">
        <v>19</v>
      </c>
      <c r="N94" s="219" t="s">
        <v>43</v>
      </c>
      <c r="O94" s="83"/>
      <c r="P94" s="220">
        <f>O94*H94</f>
        <v>0</v>
      </c>
      <c r="Q94" s="220">
        <v>0</v>
      </c>
      <c r="R94" s="220">
        <f>Q94*H94</f>
        <v>0</v>
      </c>
      <c r="S94" s="220">
        <v>0</v>
      </c>
      <c r="T94" s="221">
        <f>S94*H94</f>
        <v>0</v>
      </c>
      <c r="U94" s="37"/>
      <c r="V94" s="37"/>
      <c r="W94" s="37"/>
      <c r="X94" s="37"/>
      <c r="Y94" s="37"/>
      <c r="Z94" s="37"/>
      <c r="AA94" s="37"/>
      <c r="AB94" s="37"/>
      <c r="AC94" s="37"/>
      <c r="AD94" s="37"/>
      <c r="AE94" s="37"/>
      <c r="AR94" s="222" t="s">
        <v>144</v>
      </c>
      <c r="AT94" s="222" t="s">
        <v>139</v>
      </c>
      <c r="AU94" s="222" t="s">
        <v>82</v>
      </c>
      <c r="AY94" s="16" t="s">
        <v>136</v>
      </c>
      <c r="BE94" s="223">
        <f>IF(N94="základní",J94,0)</f>
        <v>0</v>
      </c>
      <c r="BF94" s="223">
        <f>IF(N94="snížená",J94,0)</f>
        <v>0</v>
      </c>
      <c r="BG94" s="223">
        <f>IF(N94="zákl. přenesená",J94,0)</f>
        <v>0</v>
      </c>
      <c r="BH94" s="223">
        <f>IF(N94="sníž. přenesená",J94,0)</f>
        <v>0</v>
      </c>
      <c r="BI94" s="223">
        <f>IF(N94="nulová",J94,0)</f>
        <v>0</v>
      </c>
      <c r="BJ94" s="16" t="s">
        <v>80</v>
      </c>
      <c r="BK94" s="223">
        <f>ROUND(I94*H94,2)</f>
        <v>0</v>
      </c>
      <c r="BL94" s="16" t="s">
        <v>144</v>
      </c>
      <c r="BM94" s="222" t="s">
        <v>165</v>
      </c>
    </row>
    <row r="95" s="13" customFormat="1">
      <c r="A95" s="13"/>
      <c r="B95" s="224"/>
      <c r="C95" s="225"/>
      <c r="D95" s="226" t="s">
        <v>146</v>
      </c>
      <c r="E95" s="227" t="s">
        <v>19</v>
      </c>
      <c r="F95" s="228" t="s">
        <v>166</v>
      </c>
      <c r="G95" s="225"/>
      <c r="H95" s="229">
        <v>192</v>
      </c>
      <c r="I95" s="230"/>
      <c r="J95" s="225"/>
      <c r="K95" s="225"/>
      <c r="L95" s="231"/>
      <c r="M95" s="232"/>
      <c r="N95" s="233"/>
      <c r="O95" s="233"/>
      <c r="P95" s="233"/>
      <c r="Q95" s="233"/>
      <c r="R95" s="233"/>
      <c r="S95" s="233"/>
      <c r="T95" s="234"/>
      <c r="U95" s="13"/>
      <c r="V95" s="13"/>
      <c r="W95" s="13"/>
      <c r="X95" s="13"/>
      <c r="Y95" s="13"/>
      <c r="Z95" s="13"/>
      <c r="AA95" s="13"/>
      <c r="AB95" s="13"/>
      <c r="AC95" s="13"/>
      <c r="AD95" s="13"/>
      <c r="AE95" s="13"/>
      <c r="AT95" s="235" t="s">
        <v>146</v>
      </c>
      <c r="AU95" s="235" t="s">
        <v>82</v>
      </c>
      <c r="AV95" s="13" t="s">
        <v>82</v>
      </c>
      <c r="AW95" s="13" t="s">
        <v>33</v>
      </c>
      <c r="AX95" s="13" t="s">
        <v>72</v>
      </c>
      <c r="AY95" s="235" t="s">
        <v>136</v>
      </c>
    </row>
    <row r="96" s="13" customFormat="1">
      <c r="A96" s="13"/>
      <c r="B96" s="224"/>
      <c r="C96" s="225"/>
      <c r="D96" s="226" t="s">
        <v>146</v>
      </c>
      <c r="E96" s="227" t="s">
        <v>19</v>
      </c>
      <c r="F96" s="228" t="s">
        <v>167</v>
      </c>
      <c r="G96" s="225"/>
      <c r="H96" s="229">
        <v>24</v>
      </c>
      <c r="I96" s="230"/>
      <c r="J96" s="225"/>
      <c r="K96" s="225"/>
      <c r="L96" s="231"/>
      <c r="M96" s="232"/>
      <c r="N96" s="233"/>
      <c r="O96" s="233"/>
      <c r="P96" s="233"/>
      <c r="Q96" s="233"/>
      <c r="R96" s="233"/>
      <c r="S96" s="233"/>
      <c r="T96" s="234"/>
      <c r="U96" s="13"/>
      <c r="V96" s="13"/>
      <c r="W96" s="13"/>
      <c r="X96" s="13"/>
      <c r="Y96" s="13"/>
      <c r="Z96" s="13"/>
      <c r="AA96" s="13"/>
      <c r="AB96" s="13"/>
      <c r="AC96" s="13"/>
      <c r="AD96" s="13"/>
      <c r="AE96" s="13"/>
      <c r="AT96" s="235" t="s">
        <v>146</v>
      </c>
      <c r="AU96" s="235" t="s">
        <v>82</v>
      </c>
      <c r="AV96" s="13" t="s">
        <v>82</v>
      </c>
      <c r="AW96" s="13" t="s">
        <v>33</v>
      </c>
      <c r="AX96" s="13" t="s">
        <v>72</v>
      </c>
      <c r="AY96" s="235" t="s">
        <v>136</v>
      </c>
    </row>
    <row r="97" s="14" customFormat="1">
      <c r="A97" s="14"/>
      <c r="B97" s="236"/>
      <c r="C97" s="237"/>
      <c r="D97" s="226" t="s">
        <v>146</v>
      </c>
      <c r="E97" s="238" t="s">
        <v>19</v>
      </c>
      <c r="F97" s="239" t="s">
        <v>158</v>
      </c>
      <c r="G97" s="237"/>
      <c r="H97" s="240">
        <v>216</v>
      </c>
      <c r="I97" s="241"/>
      <c r="J97" s="237"/>
      <c r="K97" s="237"/>
      <c r="L97" s="242"/>
      <c r="M97" s="243"/>
      <c r="N97" s="244"/>
      <c r="O97" s="244"/>
      <c r="P97" s="244"/>
      <c r="Q97" s="244"/>
      <c r="R97" s="244"/>
      <c r="S97" s="244"/>
      <c r="T97" s="245"/>
      <c r="U97" s="14"/>
      <c r="V97" s="14"/>
      <c r="W97" s="14"/>
      <c r="X97" s="14"/>
      <c r="Y97" s="14"/>
      <c r="Z97" s="14"/>
      <c r="AA97" s="14"/>
      <c r="AB97" s="14"/>
      <c r="AC97" s="14"/>
      <c r="AD97" s="14"/>
      <c r="AE97" s="14"/>
      <c r="AT97" s="246" t="s">
        <v>146</v>
      </c>
      <c r="AU97" s="246" t="s">
        <v>82</v>
      </c>
      <c r="AV97" s="14" t="s">
        <v>144</v>
      </c>
      <c r="AW97" s="14" t="s">
        <v>33</v>
      </c>
      <c r="AX97" s="14" t="s">
        <v>80</v>
      </c>
      <c r="AY97" s="246" t="s">
        <v>136</v>
      </c>
    </row>
    <row r="98" s="2" customFormat="1" ht="114.9" customHeight="1">
      <c r="A98" s="37"/>
      <c r="B98" s="38"/>
      <c r="C98" s="211" t="s">
        <v>168</v>
      </c>
      <c r="D98" s="211" t="s">
        <v>139</v>
      </c>
      <c r="E98" s="212" t="s">
        <v>169</v>
      </c>
      <c r="F98" s="213" t="s">
        <v>170</v>
      </c>
      <c r="G98" s="214" t="s">
        <v>171</v>
      </c>
      <c r="H98" s="215">
        <v>3798</v>
      </c>
      <c r="I98" s="216"/>
      <c r="J98" s="217">
        <f>ROUND(I98*H98,2)</f>
        <v>0</v>
      </c>
      <c r="K98" s="213" t="s">
        <v>143</v>
      </c>
      <c r="L98" s="43"/>
      <c r="M98" s="218" t="s">
        <v>19</v>
      </c>
      <c r="N98" s="219" t="s">
        <v>43</v>
      </c>
      <c r="O98" s="83"/>
      <c r="P98" s="220">
        <f>O98*H98</f>
        <v>0</v>
      </c>
      <c r="Q98" s="220">
        <v>0</v>
      </c>
      <c r="R98" s="220">
        <f>Q98*H98</f>
        <v>0</v>
      </c>
      <c r="S98" s="220">
        <v>0</v>
      </c>
      <c r="T98" s="221">
        <f>S98*H98</f>
        <v>0</v>
      </c>
      <c r="U98" s="37"/>
      <c r="V98" s="37"/>
      <c r="W98" s="37"/>
      <c r="X98" s="37"/>
      <c r="Y98" s="37"/>
      <c r="Z98" s="37"/>
      <c r="AA98" s="37"/>
      <c r="AB98" s="37"/>
      <c r="AC98" s="37"/>
      <c r="AD98" s="37"/>
      <c r="AE98" s="37"/>
      <c r="AR98" s="222" t="s">
        <v>144</v>
      </c>
      <c r="AT98" s="222" t="s">
        <v>139</v>
      </c>
      <c r="AU98" s="222" t="s">
        <v>82</v>
      </c>
      <c r="AY98" s="16" t="s">
        <v>136</v>
      </c>
      <c r="BE98" s="223">
        <f>IF(N98="základní",J98,0)</f>
        <v>0</v>
      </c>
      <c r="BF98" s="223">
        <f>IF(N98="snížená",J98,0)</f>
        <v>0</v>
      </c>
      <c r="BG98" s="223">
        <f>IF(N98="zákl. přenesená",J98,0)</f>
        <v>0</v>
      </c>
      <c r="BH98" s="223">
        <f>IF(N98="sníž. přenesená",J98,0)</f>
        <v>0</v>
      </c>
      <c r="BI98" s="223">
        <f>IF(N98="nulová",J98,0)</f>
        <v>0</v>
      </c>
      <c r="BJ98" s="16" t="s">
        <v>80</v>
      </c>
      <c r="BK98" s="223">
        <f>ROUND(I98*H98,2)</f>
        <v>0</v>
      </c>
      <c r="BL98" s="16" t="s">
        <v>144</v>
      </c>
      <c r="BM98" s="222" t="s">
        <v>172</v>
      </c>
    </row>
    <row r="99" s="13" customFormat="1">
      <c r="A99" s="13"/>
      <c r="B99" s="224"/>
      <c r="C99" s="225"/>
      <c r="D99" s="226" t="s">
        <v>146</v>
      </c>
      <c r="E99" s="227" t="s">
        <v>19</v>
      </c>
      <c r="F99" s="228" t="s">
        <v>173</v>
      </c>
      <c r="G99" s="225"/>
      <c r="H99" s="229">
        <v>3798</v>
      </c>
      <c r="I99" s="230"/>
      <c r="J99" s="225"/>
      <c r="K99" s="225"/>
      <c r="L99" s="231"/>
      <c r="M99" s="232"/>
      <c r="N99" s="233"/>
      <c r="O99" s="233"/>
      <c r="P99" s="233"/>
      <c r="Q99" s="233"/>
      <c r="R99" s="233"/>
      <c r="S99" s="233"/>
      <c r="T99" s="234"/>
      <c r="U99" s="13"/>
      <c r="V99" s="13"/>
      <c r="W99" s="13"/>
      <c r="X99" s="13"/>
      <c r="Y99" s="13"/>
      <c r="Z99" s="13"/>
      <c r="AA99" s="13"/>
      <c r="AB99" s="13"/>
      <c r="AC99" s="13"/>
      <c r="AD99" s="13"/>
      <c r="AE99" s="13"/>
      <c r="AT99" s="235" t="s">
        <v>146</v>
      </c>
      <c r="AU99" s="235" t="s">
        <v>82</v>
      </c>
      <c r="AV99" s="13" t="s">
        <v>82</v>
      </c>
      <c r="AW99" s="13" t="s">
        <v>33</v>
      </c>
      <c r="AX99" s="13" t="s">
        <v>72</v>
      </c>
      <c r="AY99" s="235" t="s">
        <v>136</v>
      </c>
    </row>
    <row r="100" s="14" customFormat="1">
      <c r="A100" s="14"/>
      <c r="B100" s="236"/>
      <c r="C100" s="237"/>
      <c r="D100" s="226" t="s">
        <v>146</v>
      </c>
      <c r="E100" s="238" t="s">
        <v>19</v>
      </c>
      <c r="F100" s="239" t="s">
        <v>158</v>
      </c>
      <c r="G100" s="237"/>
      <c r="H100" s="240">
        <v>3798</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146</v>
      </c>
      <c r="AU100" s="246" t="s">
        <v>82</v>
      </c>
      <c r="AV100" s="14" t="s">
        <v>144</v>
      </c>
      <c r="AW100" s="14" t="s">
        <v>33</v>
      </c>
      <c r="AX100" s="14" t="s">
        <v>80</v>
      </c>
      <c r="AY100" s="246" t="s">
        <v>136</v>
      </c>
    </row>
    <row r="101" s="2" customFormat="1" ht="21.75" customHeight="1">
      <c r="A101" s="37"/>
      <c r="B101" s="38"/>
      <c r="C101" s="247" t="s">
        <v>174</v>
      </c>
      <c r="D101" s="247" t="s">
        <v>175</v>
      </c>
      <c r="E101" s="248" t="s">
        <v>176</v>
      </c>
      <c r="F101" s="249" t="s">
        <v>177</v>
      </c>
      <c r="G101" s="250" t="s">
        <v>150</v>
      </c>
      <c r="H101" s="251">
        <v>24</v>
      </c>
      <c r="I101" s="252"/>
      <c r="J101" s="253">
        <f>ROUND(I101*H101,2)</f>
        <v>0</v>
      </c>
      <c r="K101" s="249" t="s">
        <v>143</v>
      </c>
      <c r="L101" s="254"/>
      <c r="M101" s="255" t="s">
        <v>19</v>
      </c>
      <c r="N101" s="256" t="s">
        <v>43</v>
      </c>
      <c r="O101" s="83"/>
      <c r="P101" s="220">
        <f>O101*H101</f>
        <v>0</v>
      </c>
      <c r="Q101" s="220">
        <v>0.00018000000000000001</v>
      </c>
      <c r="R101" s="220">
        <f>Q101*H101</f>
        <v>0.0043200000000000001</v>
      </c>
      <c r="S101" s="220">
        <v>0</v>
      </c>
      <c r="T101" s="221">
        <f>S101*H101</f>
        <v>0</v>
      </c>
      <c r="U101" s="37"/>
      <c r="V101" s="37"/>
      <c r="W101" s="37"/>
      <c r="X101" s="37"/>
      <c r="Y101" s="37"/>
      <c r="Z101" s="37"/>
      <c r="AA101" s="37"/>
      <c r="AB101" s="37"/>
      <c r="AC101" s="37"/>
      <c r="AD101" s="37"/>
      <c r="AE101" s="37"/>
      <c r="AR101" s="222" t="s">
        <v>178</v>
      </c>
      <c r="AT101" s="222" t="s">
        <v>175</v>
      </c>
      <c r="AU101" s="222" t="s">
        <v>82</v>
      </c>
      <c r="AY101" s="16" t="s">
        <v>136</v>
      </c>
      <c r="BE101" s="223">
        <f>IF(N101="základní",J101,0)</f>
        <v>0</v>
      </c>
      <c r="BF101" s="223">
        <f>IF(N101="snížená",J101,0)</f>
        <v>0</v>
      </c>
      <c r="BG101" s="223">
        <f>IF(N101="zákl. přenesená",J101,0)</f>
        <v>0</v>
      </c>
      <c r="BH101" s="223">
        <f>IF(N101="sníž. přenesená",J101,0)</f>
        <v>0</v>
      </c>
      <c r="BI101" s="223">
        <f>IF(N101="nulová",J101,0)</f>
        <v>0</v>
      </c>
      <c r="BJ101" s="16" t="s">
        <v>80</v>
      </c>
      <c r="BK101" s="223">
        <f>ROUND(I101*H101,2)</f>
        <v>0</v>
      </c>
      <c r="BL101" s="16" t="s">
        <v>144</v>
      </c>
      <c r="BM101" s="222" t="s">
        <v>179</v>
      </c>
    </row>
    <row r="102" s="13" customFormat="1">
      <c r="A102" s="13"/>
      <c r="B102" s="224"/>
      <c r="C102" s="225"/>
      <c r="D102" s="226" t="s">
        <v>146</v>
      </c>
      <c r="E102" s="227" t="s">
        <v>19</v>
      </c>
      <c r="F102" s="228" t="s">
        <v>180</v>
      </c>
      <c r="G102" s="225"/>
      <c r="H102" s="229">
        <v>24</v>
      </c>
      <c r="I102" s="230"/>
      <c r="J102" s="225"/>
      <c r="K102" s="225"/>
      <c r="L102" s="231"/>
      <c r="M102" s="232"/>
      <c r="N102" s="233"/>
      <c r="O102" s="233"/>
      <c r="P102" s="233"/>
      <c r="Q102" s="233"/>
      <c r="R102" s="233"/>
      <c r="S102" s="233"/>
      <c r="T102" s="234"/>
      <c r="U102" s="13"/>
      <c r="V102" s="13"/>
      <c r="W102" s="13"/>
      <c r="X102" s="13"/>
      <c r="Y102" s="13"/>
      <c r="Z102" s="13"/>
      <c r="AA102" s="13"/>
      <c r="AB102" s="13"/>
      <c r="AC102" s="13"/>
      <c r="AD102" s="13"/>
      <c r="AE102" s="13"/>
      <c r="AT102" s="235" t="s">
        <v>146</v>
      </c>
      <c r="AU102" s="235" t="s">
        <v>82</v>
      </c>
      <c r="AV102" s="13" t="s">
        <v>82</v>
      </c>
      <c r="AW102" s="13" t="s">
        <v>33</v>
      </c>
      <c r="AX102" s="13" t="s">
        <v>80</v>
      </c>
      <c r="AY102" s="235" t="s">
        <v>136</v>
      </c>
    </row>
    <row r="103" s="2" customFormat="1" ht="21.75" customHeight="1">
      <c r="A103" s="37"/>
      <c r="B103" s="38"/>
      <c r="C103" s="247" t="s">
        <v>178</v>
      </c>
      <c r="D103" s="247" t="s">
        <v>175</v>
      </c>
      <c r="E103" s="248" t="s">
        <v>181</v>
      </c>
      <c r="F103" s="249" t="s">
        <v>182</v>
      </c>
      <c r="G103" s="250" t="s">
        <v>150</v>
      </c>
      <c r="H103" s="251">
        <v>28</v>
      </c>
      <c r="I103" s="252"/>
      <c r="J103" s="253">
        <f>ROUND(I103*H103,2)</f>
        <v>0</v>
      </c>
      <c r="K103" s="249" t="s">
        <v>183</v>
      </c>
      <c r="L103" s="254"/>
      <c r="M103" s="255" t="s">
        <v>19</v>
      </c>
      <c r="N103" s="256" t="s">
        <v>43</v>
      </c>
      <c r="O103" s="83"/>
      <c r="P103" s="220">
        <f>O103*H103</f>
        <v>0</v>
      </c>
      <c r="Q103" s="220">
        <v>0.00021000000000000001</v>
      </c>
      <c r="R103" s="220">
        <f>Q103*H103</f>
        <v>0.0058799999999999998</v>
      </c>
      <c r="S103" s="220">
        <v>0</v>
      </c>
      <c r="T103" s="221">
        <f>S103*H103</f>
        <v>0</v>
      </c>
      <c r="U103" s="37"/>
      <c r="V103" s="37"/>
      <c r="W103" s="37"/>
      <c r="X103" s="37"/>
      <c r="Y103" s="37"/>
      <c r="Z103" s="37"/>
      <c r="AA103" s="37"/>
      <c r="AB103" s="37"/>
      <c r="AC103" s="37"/>
      <c r="AD103" s="37"/>
      <c r="AE103" s="37"/>
      <c r="AR103" s="222" t="s">
        <v>178</v>
      </c>
      <c r="AT103" s="222" t="s">
        <v>175</v>
      </c>
      <c r="AU103" s="222" t="s">
        <v>82</v>
      </c>
      <c r="AY103" s="16" t="s">
        <v>136</v>
      </c>
      <c r="BE103" s="223">
        <f>IF(N103="základní",J103,0)</f>
        <v>0</v>
      </c>
      <c r="BF103" s="223">
        <f>IF(N103="snížená",J103,0)</f>
        <v>0</v>
      </c>
      <c r="BG103" s="223">
        <f>IF(N103="zákl. přenesená",J103,0)</f>
        <v>0</v>
      </c>
      <c r="BH103" s="223">
        <f>IF(N103="sníž. přenesená",J103,0)</f>
        <v>0</v>
      </c>
      <c r="BI103" s="223">
        <f>IF(N103="nulová",J103,0)</f>
        <v>0</v>
      </c>
      <c r="BJ103" s="16" t="s">
        <v>80</v>
      </c>
      <c r="BK103" s="223">
        <f>ROUND(I103*H103,2)</f>
        <v>0</v>
      </c>
      <c r="BL103" s="16" t="s">
        <v>144</v>
      </c>
      <c r="BM103" s="222" t="s">
        <v>184</v>
      </c>
    </row>
    <row r="104" s="13" customFormat="1">
      <c r="A104" s="13"/>
      <c r="B104" s="224"/>
      <c r="C104" s="225"/>
      <c r="D104" s="226" t="s">
        <v>146</v>
      </c>
      <c r="E104" s="227" t="s">
        <v>19</v>
      </c>
      <c r="F104" s="228" t="s">
        <v>185</v>
      </c>
      <c r="G104" s="225"/>
      <c r="H104" s="229">
        <v>28</v>
      </c>
      <c r="I104" s="230"/>
      <c r="J104" s="225"/>
      <c r="K104" s="225"/>
      <c r="L104" s="231"/>
      <c r="M104" s="232"/>
      <c r="N104" s="233"/>
      <c r="O104" s="233"/>
      <c r="P104" s="233"/>
      <c r="Q104" s="233"/>
      <c r="R104" s="233"/>
      <c r="S104" s="233"/>
      <c r="T104" s="234"/>
      <c r="U104" s="13"/>
      <c r="V104" s="13"/>
      <c r="W104" s="13"/>
      <c r="X104" s="13"/>
      <c r="Y104" s="13"/>
      <c r="Z104" s="13"/>
      <c r="AA104" s="13"/>
      <c r="AB104" s="13"/>
      <c r="AC104" s="13"/>
      <c r="AD104" s="13"/>
      <c r="AE104" s="13"/>
      <c r="AT104" s="235" t="s">
        <v>146</v>
      </c>
      <c r="AU104" s="235" t="s">
        <v>82</v>
      </c>
      <c r="AV104" s="13" t="s">
        <v>82</v>
      </c>
      <c r="AW104" s="13" t="s">
        <v>33</v>
      </c>
      <c r="AX104" s="13" t="s">
        <v>72</v>
      </c>
      <c r="AY104" s="235" t="s">
        <v>136</v>
      </c>
    </row>
    <row r="105" s="14" customFormat="1">
      <c r="A105" s="14"/>
      <c r="B105" s="236"/>
      <c r="C105" s="237"/>
      <c r="D105" s="226" t="s">
        <v>146</v>
      </c>
      <c r="E105" s="238" t="s">
        <v>19</v>
      </c>
      <c r="F105" s="239" t="s">
        <v>158</v>
      </c>
      <c r="G105" s="237"/>
      <c r="H105" s="240">
        <v>28</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146</v>
      </c>
      <c r="AU105" s="246" t="s">
        <v>82</v>
      </c>
      <c r="AV105" s="14" t="s">
        <v>144</v>
      </c>
      <c r="AW105" s="14" t="s">
        <v>33</v>
      </c>
      <c r="AX105" s="14" t="s">
        <v>80</v>
      </c>
      <c r="AY105" s="246" t="s">
        <v>136</v>
      </c>
    </row>
    <row r="106" s="2" customFormat="1" ht="16.5" customHeight="1">
      <c r="A106" s="37"/>
      <c r="B106" s="38"/>
      <c r="C106" s="247" t="s">
        <v>186</v>
      </c>
      <c r="D106" s="247" t="s">
        <v>175</v>
      </c>
      <c r="E106" s="248" t="s">
        <v>187</v>
      </c>
      <c r="F106" s="249" t="s">
        <v>188</v>
      </c>
      <c r="G106" s="250" t="s">
        <v>171</v>
      </c>
      <c r="H106" s="251">
        <v>12.5</v>
      </c>
      <c r="I106" s="252"/>
      <c r="J106" s="253">
        <f>ROUND(I106*H106,2)</f>
        <v>0</v>
      </c>
      <c r="K106" s="249" t="s">
        <v>143</v>
      </c>
      <c r="L106" s="254"/>
      <c r="M106" s="255" t="s">
        <v>19</v>
      </c>
      <c r="N106" s="256" t="s">
        <v>43</v>
      </c>
      <c r="O106" s="83"/>
      <c r="P106" s="220">
        <f>O106*H106</f>
        <v>0</v>
      </c>
      <c r="Q106" s="220">
        <v>0.054850000000000003</v>
      </c>
      <c r="R106" s="220">
        <f>Q106*H106</f>
        <v>0.68562500000000004</v>
      </c>
      <c r="S106" s="220">
        <v>0</v>
      </c>
      <c r="T106" s="221">
        <f>S106*H106</f>
        <v>0</v>
      </c>
      <c r="U106" s="37"/>
      <c r="V106" s="37"/>
      <c r="W106" s="37"/>
      <c r="X106" s="37"/>
      <c r="Y106" s="37"/>
      <c r="Z106" s="37"/>
      <c r="AA106" s="37"/>
      <c r="AB106" s="37"/>
      <c r="AC106" s="37"/>
      <c r="AD106" s="37"/>
      <c r="AE106" s="37"/>
      <c r="AR106" s="222" t="s">
        <v>178</v>
      </c>
      <c r="AT106" s="222" t="s">
        <v>175</v>
      </c>
      <c r="AU106" s="222" t="s">
        <v>82</v>
      </c>
      <c r="AY106" s="16" t="s">
        <v>136</v>
      </c>
      <c r="BE106" s="223">
        <f>IF(N106="základní",J106,0)</f>
        <v>0</v>
      </c>
      <c r="BF106" s="223">
        <f>IF(N106="snížená",J106,0)</f>
        <v>0</v>
      </c>
      <c r="BG106" s="223">
        <f>IF(N106="zákl. přenesená",J106,0)</f>
        <v>0</v>
      </c>
      <c r="BH106" s="223">
        <f>IF(N106="sníž. přenesená",J106,0)</f>
        <v>0</v>
      </c>
      <c r="BI106" s="223">
        <f>IF(N106="nulová",J106,0)</f>
        <v>0</v>
      </c>
      <c r="BJ106" s="16" t="s">
        <v>80</v>
      </c>
      <c r="BK106" s="223">
        <f>ROUND(I106*H106,2)</f>
        <v>0</v>
      </c>
      <c r="BL106" s="16" t="s">
        <v>144</v>
      </c>
      <c r="BM106" s="222" t="s">
        <v>189</v>
      </c>
    </row>
    <row r="107" s="13" customFormat="1">
      <c r="A107" s="13"/>
      <c r="B107" s="224"/>
      <c r="C107" s="225"/>
      <c r="D107" s="226" t="s">
        <v>146</v>
      </c>
      <c r="E107" s="227" t="s">
        <v>19</v>
      </c>
      <c r="F107" s="228" t="s">
        <v>190</v>
      </c>
      <c r="G107" s="225"/>
      <c r="H107" s="229">
        <v>12.5</v>
      </c>
      <c r="I107" s="230"/>
      <c r="J107" s="225"/>
      <c r="K107" s="225"/>
      <c r="L107" s="231"/>
      <c r="M107" s="232"/>
      <c r="N107" s="233"/>
      <c r="O107" s="233"/>
      <c r="P107" s="233"/>
      <c r="Q107" s="233"/>
      <c r="R107" s="233"/>
      <c r="S107" s="233"/>
      <c r="T107" s="234"/>
      <c r="U107" s="13"/>
      <c r="V107" s="13"/>
      <c r="W107" s="13"/>
      <c r="X107" s="13"/>
      <c r="Y107" s="13"/>
      <c r="Z107" s="13"/>
      <c r="AA107" s="13"/>
      <c r="AB107" s="13"/>
      <c r="AC107" s="13"/>
      <c r="AD107" s="13"/>
      <c r="AE107" s="13"/>
      <c r="AT107" s="235" t="s">
        <v>146</v>
      </c>
      <c r="AU107" s="235" t="s">
        <v>82</v>
      </c>
      <c r="AV107" s="13" t="s">
        <v>82</v>
      </c>
      <c r="AW107" s="13" t="s">
        <v>33</v>
      </c>
      <c r="AX107" s="13" t="s">
        <v>80</v>
      </c>
      <c r="AY107" s="235" t="s">
        <v>136</v>
      </c>
    </row>
    <row r="108" s="2" customFormat="1" ht="16.5" customHeight="1">
      <c r="A108" s="37"/>
      <c r="B108" s="38"/>
      <c r="C108" s="247" t="s">
        <v>191</v>
      </c>
      <c r="D108" s="247" t="s">
        <v>175</v>
      </c>
      <c r="E108" s="248" t="s">
        <v>192</v>
      </c>
      <c r="F108" s="249" t="s">
        <v>193</v>
      </c>
      <c r="G108" s="250" t="s">
        <v>171</v>
      </c>
      <c r="H108" s="251">
        <v>12.5</v>
      </c>
      <c r="I108" s="252"/>
      <c r="J108" s="253">
        <f>ROUND(I108*H108,2)</f>
        <v>0</v>
      </c>
      <c r="K108" s="249" t="s">
        <v>143</v>
      </c>
      <c r="L108" s="254"/>
      <c r="M108" s="255" t="s">
        <v>19</v>
      </c>
      <c r="N108" s="256" t="s">
        <v>43</v>
      </c>
      <c r="O108" s="83"/>
      <c r="P108" s="220">
        <f>O108*H108</f>
        <v>0</v>
      </c>
      <c r="Q108" s="220">
        <v>0.054850000000000003</v>
      </c>
      <c r="R108" s="220">
        <f>Q108*H108</f>
        <v>0.68562500000000004</v>
      </c>
      <c r="S108" s="220">
        <v>0</v>
      </c>
      <c r="T108" s="221">
        <f>S108*H108</f>
        <v>0</v>
      </c>
      <c r="U108" s="37"/>
      <c r="V108" s="37"/>
      <c r="W108" s="37"/>
      <c r="X108" s="37"/>
      <c r="Y108" s="37"/>
      <c r="Z108" s="37"/>
      <c r="AA108" s="37"/>
      <c r="AB108" s="37"/>
      <c r="AC108" s="37"/>
      <c r="AD108" s="37"/>
      <c r="AE108" s="37"/>
      <c r="AR108" s="222" t="s">
        <v>178</v>
      </c>
      <c r="AT108" s="222" t="s">
        <v>175</v>
      </c>
      <c r="AU108" s="222" t="s">
        <v>82</v>
      </c>
      <c r="AY108" s="16" t="s">
        <v>136</v>
      </c>
      <c r="BE108" s="223">
        <f>IF(N108="základní",J108,0)</f>
        <v>0</v>
      </c>
      <c r="BF108" s="223">
        <f>IF(N108="snížená",J108,0)</f>
        <v>0</v>
      </c>
      <c r="BG108" s="223">
        <f>IF(N108="zákl. přenesená",J108,0)</f>
        <v>0</v>
      </c>
      <c r="BH108" s="223">
        <f>IF(N108="sníž. přenesená",J108,0)</f>
        <v>0</v>
      </c>
      <c r="BI108" s="223">
        <f>IF(N108="nulová",J108,0)</f>
        <v>0</v>
      </c>
      <c r="BJ108" s="16" t="s">
        <v>80</v>
      </c>
      <c r="BK108" s="223">
        <f>ROUND(I108*H108,2)</f>
        <v>0</v>
      </c>
      <c r="BL108" s="16" t="s">
        <v>144</v>
      </c>
      <c r="BM108" s="222" t="s">
        <v>194</v>
      </c>
    </row>
    <row r="109" s="13" customFormat="1">
      <c r="A109" s="13"/>
      <c r="B109" s="224"/>
      <c r="C109" s="225"/>
      <c r="D109" s="226" t="s">
        <v>146</v>
      </c>
      <c r="E109" s="227" t="s">
        <v>19</v>
      </c>
      <c r="F109" s="228" t="s">
        <v>195</v>
      </c>
      <c r="G109" s="225"/>
      <c r="H109" s="229">
        <v>12.5</v>
      </c>
      <c r="I109" s="230"/>
      <c r="J109" s="225"/>
      <c r="K109" s="225"/>
      <c r="L109" s="231"/>
      <c r="M109" s="232"/>
      <c r="N109" s="233"/>
      <c r="O109" s="233"/>
      <c r="P109" s="233"/>
      <c r="Q109" s="233"/>
      <c r="R109" s="233"/>
      <c r="S109" s="233"/>
      <c r="T109" s="234"/>
      <c r="U109" s="13"/>
      <c r="V109" s="13"/>
      <c r="W109" s="13"/>
      <c r="X109" s="13"/>
      <c r="Y109" s="13"/>
      <c r="Z109" s="13"/>
      <c r="AA109" s="13"/>
      <c r="AB109" s="13"/>
      <c r="AC109" s="13"/>
      <c r="AD109" s="13"/>
      <c r="AE109" s="13"/>
      <c r="AT109" s="235" t="s">
        <v>146</v>
      </c>
      <c r="AU109" s="235" t="s">
        <v>82</v>
      </c>
      <c r="AV109" s="13" t="s">
        <v>82</v>
      </c>
      <c r="AW109" s="13" t="s">
        <v>33</v>
      </c>
      <c r="AX109" s="13" t="s">
        <v>80</v>
      </c>
      <c r="AY109" s="235" t="s">
        <v>136</v>
      </c>
    </row>
    <row r="110" s="2" customFormat="1" ht="16.5" customHeight="1">
      <c r="A110" s="37"/>
      <c r="B110" s="38"/>
      <c r="C110" s="247" t="s">
        <v>196</v>
      </c>
      <c r="D110" s="247" t="s">
        <v>175</v>
      </c>
      <c r="E110" s="248" t="s">
        <v>197</v>
      </c>
      <c r="F110" s="249" t="s">
        <v>198</v>
      </c>
      <c r="G110" s="250" t="s">
        <v>171</v>
      </c>
      <c r="H110" s="251">
        <v>12.5</v>
      </c>
      <c r="I110" s="252"/>
      <c r="J110" s="253">
        <f>ROUND(I110*H110,2)</f>
        <v>0</v>
      </c>
      <c r="K110" s="249" t="s">
        <v>143</v>
      </c>
      <c r="L110" s="254"/>
      <c r="M110" s="255" t="s">
        <v>19</v>
      </c>
      <c r="N110" s="256" t="s">
        <v>43</v>
      </c>
      <c r="O110" s="83"/>
      <c r="P110" s="220">
        <f>O110*H110</f>
        <v>0</v>
      </c>
      <c r="Q110" s="220">
        <v>0.062640000000000001</v>
      </c>
      <c r="R110" s="220">
        <f>Q110*H110</f>
        <v>0.78300000000000003</v>
      </c>
      <c r="S110" s="220">
        <v>0</v>
      </c>
      <c r="T110" s="221">
        <f>S110*H110</f>
        <v>0</v>
      </c>
      <c r="U110" s="37"/>
      <c r="V110" s="37"/>
      <c r="W110" s="37"/>
      <c r="X110" s="37"/>
      <c r="Y110" s="37"/>
      <c r="Z110" s="37"/>
      <c r="AA110" s="37"/>
      <c r="AB110" s="37"/>
      <c r="AC110" s="37"/>
      <c r="AD110" s="37"/>
      <c r="AE110" s="37"/>
      <c r="AR110" s="222" t="s">
        <v>178</v>
      </c>
      <c r="AT110" s="222" t="s">
        <v>175</v>
      </c>
      <c r="AU110" s="222" t="s">
        <v>82</v>
      </c>
      <c r="AY110" s="16" t="s">
        <v>136</v>
      </c>
      <c r="BE110" s="223">
        <f>IF(N110="základní",J110,0)</f>
        <v>0</v>
      </c>
      <c r="BF110" s="223">
        <f>IF(N110="snížená",J110,0)</f>
        <v>0</v>
      </c>
      <c r="BG110" s="223">
        <f>IF(N110="zákl. přenesená",J110,0)</f>
        <v>0</v>
      </c>
      <c r="BH110" s="223">
        <f>IF(N110="sníž. přenesená",J110,0)</f>
        <v>0</v>
      </c>
      <c r="BI110" s="223">
        <f>IF(N110="nulová",J110,0)</f>
        <v>0</v>
      </c>
      <c r="BJ110" s="16" t="s">
        <v>80</v>
      </c>
      <c r="BK110" s="223">
        <f>ROUND(I110*H110,2)</f>
        <v>0</v>
      </c>
      <c r="BL110" s="16" t="s">
        <v>144</v>
      </c>
      <c r="BM110" s="222" t="s">
        <v>199</v>
      </c>
    </row>
    <row r="111" s="13" customFormat="1">
      <c r="A111" s="13"/>
      <c r="B111" s="224"/>
      <c r="C111" s="225"/>
      <c r="D111" s="226" t="s">
        <v>146</v>
      </c>
      <c r="E111" s="227" t="s">
        <v>19</v>
      </c>
      <c r="F111" s="228" t="s">
        <v>190</v>
      </c>
      <c r="G111" s="225"/>
      <c r="H111" s="229">
        <v>12.5</v>
      </c>
      <c r="I111" s="230"/>
      <c r="J111" s="225"/>
      <c r="K111" s="225"/>
      <c r="L111" s="231"/>
      <c r="M111" s="232"/>
      <c r="N111" s="233"/>
      <c r="O111" s="233"/>
      <c r="P111" s="233"/>
      <c r="Q111" s="233"/>
      <c r="R111" s="233"/>
      <c r="S111" s="233"/>
      <c r="T111" s="234"/>
      <c r="U111" s="13"/>
      <c r="V111" s="13"/>
      <c r="W111" s="13"/>
      <c r="X111" s="13"/>
      <c r="Y111" s="13"/>
      <c r="Z111" s="13"/>
      <c r="AA111" s="13"/>
      <c r="AB111" s="13"/>
      <c r="AC111" s="13"/>
      <c r="AD111" s="13"/>
      <c r="AE111" s="13"/>
      <c r="AT111" s="235" t="s">
        <v>146</v>
      </c>
      <c r="AU111" s="235" t="s">
        <v>82</v>
      </c>
      <c r="AV111" s="13" t="s">
        <v>82</v>
      </c>
      <c r="AW111" s="13" t="s">
        <v>33</v>
      </c>
      <c r="AX111" s="13" t="s">
        <v>80</v>
      </c>
      <c r="AY111" s="235" t="s">
        <v>136</v>
      </c>
    </row>
    <row r="112" s="2" customFormat="1" ht="16.5" customHeight="1">
      <c r="A112" s="37"/>
      <c r="B112" s="38"/>
      <c r="C112" s="247" t="s">
        <v>8</v>
      </c>
      <c r="D112" s="247" t="s">
        <v>175</v>
      </c>
      <c r="E112" s="248" t="s">
        <v>200</v>
      </c>
      <c r="F112" s="249" t="s">
        <v>201</v>
      </c>
      <c r="G112" s="250" t="s">
        <v>171</v>
      </c>
      <c r="H112" s="251">
        <v>12.5</v>
      </c>
      <c r="I112" s="252"/>
      <c r="J112" s="253">
        <f>ROUND(I112*H112,2)</f>
        <v>0</v>
      </c>
      <c r="K112" s="249" t="s">
        <v>143</v>
      </c>
      <c r="L112" s="254"/>
      <c r="M112" s="255" t="s">
        <v>19</v>
      </c>
      <c r="N112" s="256" t="s">
        <v>43</v>
      </c>
      <c r="O112" s="83"/>
      <c r="P112" s="220">
        <f>O112*H112</f>
        <v>0</v>
      </c>
      <c r="Q112" s="220">
        <v>0.062640000000000001</v>
      </c>
      <c r="R112" s="220">
        <f>Q112*H112</f>
        <v>0.78300000000000003</v>
      </c>
      <c r="S112" s="220">
        <v>0</v>
      </c>
      <c r="T112" s="221">
        <f>S112*H112</f>
        <v>0</v>
      </c>
      <c r="U112" s="37"/>
      <c r="V112" s="37"/>
      <c r="W112" s="37"/>
      <c r="X112" s="37"/>
      <c r="Y112" s="37"/>
      <c r="Z112" s="37"/>
      <c r="AA112" s="37"/>
      <c r="AB112" s="37"/>
      <c r="AC112" s="37"/>
      <c r="AD112" s="37"/>
      <c r="AE112" s="37"/>
      <c r="AR112" s="222" t="s">
        <v>178</v>
      </c>
      <c r="AT112" s="222" t="s">
        <v>175</v>
      </c>
      <c r="AU112" s="222" t="s">
        <v>82</v>
      </c>
      <c r="AY112" s="16" t="s">
        <v>136</v>
      </c>
      <c r="BE112" s="223">
        <f>IF(N112="základní",J112,0)</f>
        <v>0</v>
      </c>
      <c r="BF112" s="223">
        <f>IF(N112="snížená",J112,0)</f>
        <v>0</v>
      </c>
      <c r="BG112" s="223">
        <f>IF(N112="zákl. přenesená",J112,0)</f>
        <v>0</v>
      </c>
      <c r="BH112" s="223">
        <f>IF(N112="sníž. přenesená",J112,0)</f>
        <v>0</v>
      </c>
      <c r="BI112" s="223">
        <f>IF(N112="nulová",J112,0)</f>
        <v>0</v>
      </c>
      <c r="BJ112" s="16" t="s">
        <v>80</v>
      </c>
      <c r="BK112" s="223">
        <f>ROUND(I112*H112,2)</f>
        <v>0</v>
      </c>
      <c r="BL112" s="16" t="s">
        <v>144</v>
      </c>
      <c r="BM112" s="222" t="s">
        <v>202</v>
      </c>
    </row>
    <row r="113" s="13" customFormat="1">
      <c r="A113" s="13"/>
      <c r="B113" s="224"/>
      <c r="C113" s="225"/>
      <c r="D113" s="226" t="s">
        <v>146</v>
      </c>
      <c r="E113" s="227" t="s">
        <v>19</v>
      </c>
      <c r="F113" s="228" t="s">
        <v>190</v>
      </c>
      <c r="G113" s="225"/>
      <c r="H113" s="229">
        <v>12.5</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146</v>
      </c>
      <c r="AU113" s="235" t="s">
        <v>82</v>
      </c>
      <c r="AV113" s="13" t="s">
        <v>82</v>
      </c>
      <c r="AW113" s="13" t="s">
        <v>33</v>
      </c>
      <c r="AX113" s="13" t="s">
        <v>80</v>
      </c>
      <c r="AY113" s="235" t="s">
        <v>136</v>
      </c>
    </row>
    <row r="114" s="2" customFormat="1" ht="24.15" customHeight="1">
      <c r="A114" s="37"/>
      <c r="B114" s="38"/>
      <c r="C114" s="247" t="s">
        <v>203</v>
      </c>
      <c r="D114" s="247" t="s">
        <v>175</v>
      </c>
      <c r="E114" s="248" t="s">
        <v>204</v>
      </c>
      <c r="F114" s="249" t="s">
        <v>205</v>
      </c>
      <c r="G114" s="250" t="s">
        <v>150</v>
      </c>
      <c r="H114" s="251">
        <v>56</v>
      </c>
      <c r="I114" s="252"/>
      <c r="J114" s="253">
        <f>ROUND(I114*H114,2)</f>
        <v>0</v>
      </c>
      <c r="K114" s="249" t="s">
        <v>143</v>
      </c>
      <c r="L114" s="254"/>
      <c r="M114" s="255" t="s">
        <v>19</v>
      </c>
      <c r="N114" s="256" t="s">
        <v>43</v>
      </c>
      <c r="O114" s="83"/>
      <c r="P114" s="220">
        <f>O114*H114</f>
        <v>0</v>
      </c>
      <c r="Q114" s="220">
        <v>0.00123</v>
      </c>
      <c r="R114" s="220">
        <f>Q114*H114</f>
        <v>0.068879999999999997</v>
      </c>
      <c r="S114" s="220">
        <v>0</v>
      </c>
      <c r="T114" s="221">
        <f>S114*H114</f>
        <v>0</v>
      </c>
      <c r="U114" s="37"/>
      <c r="V114" s="37"/>
      <c r="W114" s="37"/>
      <c r="X114" s="37"/>
      <c r="Y114" s="37"/>
      <c r="Z114" s="37"/>
      <c r="AA114" s="37"/>
      <c r="AB114" s="37"/>
      <c r="AC114" s="37"/>
      <c r="AD114" s="37"/>
      <c r="AE114" s="37"/>
      <c r="AR114" s="222" t="s">
        <v>178</v>
      </c>
      <c r="AT114" s="222" t="s">
        <v>175</v>
      </c>
      <c r="AU114" s="222" t="s">
        <v>82</v>
      </c>
      <c r="AY114" s="16" t="s">
        <v>136</v>
      </c>
      <c r="BE114" s="223">
        <f>IF(N114="základní",J114,0)</f>
        <v>0</v>
      </c>
      <c r="BF114" s="223">
        <f>IF(N114="snížená",J114,0)</f>
        <v>0</v>
      </c>
      <c r="BG114" s="223">
        <f>IF(N114="zákl. přenesená",J114,0)</f>
        <v>0</v>
      </c>
      <c r="BH114" s="223">
        <f>IF(N114="sníž. přenesená",J114,0)</f>
        <v>0</v>
      </c>
      <c r="BI114" s="223">
        <f>IF(N114="nulová",J114,0)</f>
        <v>0</v>
      </c>
      <c r="BJ114" s="16" t="s">
        <v>80</v>
      </c>
      <c r="BK114" s="223">
        <f>ROUND(I114*H114,2)</f>
        <v>0</v>
      </c>
      <c r="BL114" s="16" t="s">
        <v>144</v>
      </c>
      <c r="BM114" s="222" t="s">
        <v>206</v>
      </c>
    </row>
    <row r="115" s="13" customFormat="1">
      <c r="A115" s="13"/>
      <c r="B115" s="224"/>
      <c r="C115" s="225"/>
      <c r="D115" s="226" t="s">
        <v>146</v>
      </c>
      <c r="E115" s="227" t="s">
        <v>19</v>
      </c>
      <c r="F115" s="228" t="s">
        <v>207</v>
      </c>
      <c r="G115" s="225"/>
      <c r="H115" s="229">
        <v>56</v>
      </c>
      <c r="I115" s="230"/>
      <c r="J115" s="225"/>
      <c r="K115" s="225"/>
      <c r="L115" s="231"/>
      <c r="M115" s="232"/>
      <c r="N115" s="233"/>
      <c r="O115" s="233"/>
      <c r="P115" s="233"/>
      <c r="Q115" s="233"/>
      <c r="R115" s="233"/>
      <c r="S115" s="233"/>
      <c r="T115" s="234"/>
      <c r="U115" s="13"/>
      <c r="V115" s="13"/>
      <c r="W115" s="13"/>
      <c r="X115" s="13"/>
      <c r="Y115" s="13"/>
      <c r="Z115" s="13"/>
      <c r="AA115" s="13"/>
      <c r="AB115" s="13"/>
      <c r="AC115" s="13"/>
      <c r="AD115" s="13"/>
      <c r="AE115" s="13"/>
      <c r="AT115" s="235" t="s">
        <v>146</v>
      </c>
      <c r="AU115" s="235" t="s">
        <v>82</v>
      </c>
      <c r="AV115" s="13" t="s">
        <v>82</v>
      </c>
      <c r="AW115" s="13" t="s">
        <v>33</v>
      </c>
      <c r="AX115" s="13" t="s">
        <v>80</v>
      </c>
      <c r="AY115" s="235" t="s">
        <v>136</v>
      </c>
    </row>
    <row r="116" s="2" customFormat="1" ht="180.75" customHeight="1">
      <c r="A116" s="37"/>
      <c r="B116" s="38"/>
      <c r="C116" s="211" t="s">
        <v>208</v>
      </c>
      <c r="D116" s="211" t="s">
        <v>139</v>
      </c>
      <c r="E116" s="212" t="s">
        <v>209</v>
      </c>
      <c r="F116" s="213" t="s">
        <v>210</v>
      </c>
      <c r="G116" s="214" t="s">
        <v>211</v>
      </c>
      <c r="H116" s="215">
        <v>0.10000000000000001</v>
      </c>
      <c r="I116" s="216"/>
      <c r="J116" s="217">
        <f>ROUND(I116*H116,2)</f>
        <v>0</v>
      </c>
      <c r="K116" s="213" t="s">
        <v>143</v>
      </c>
      <c r="L116" s="43"/>
      <c r="M116" s="218" t="s">
        <v>19</v>
      </c>
      <c r="N116" s="219" t="s">
        <v>43</v>
      </c>
      <c r="O116" s="83"/>
      <c r="P116" s="220">
        <f>O116*H116</f>
        <v>0</v>
      </c>
      <c r="Q116" s="220">
        <v>0</v>
      </c>
      <c r="R116" s="220">
        <f>Q116*H116</f>
        <v>0</v>
      </c>
      <c r="S116" s="220">
        <v>0</v>
      </c>
      <c r="T116" s="221">
        <f>S116*H116</f>
        <v>0</v>
      </c>
      <c r="U116" s="37"/>
      <c r="V116" s="37"/>
      <c r="W116" s="37"/>
      <c r="X116" s="37"/>
      <c r="Y116" s="37"/>
      <c r="Z116" s="37"/>
      <c r="AA116" s="37"/>
      <c r="AB116" s="37"/>
      <c r="AC116" s="37"/>
      <c r="AD116" s="37"/>
      <c r="AE116" s="37"/>
      <c r="AR116" s="222" t="s">
        <v>144</v>
      </c>
      <c r="AT116" s="222" t="s">
        <v>139</v>
      </c>
      <c r="AU116" s="222" t="s">
        <v>82</v>
      </c>
      <c r="AY116" s="16" t="s">
        <v>136</v>
      </c>
      <c r="BE116" s="223">
        <f>IF(N116="základní",J116,0)</f>
        <v>0</v>
      </c>
      <c r="BF116" s="223">
        <f>IF(N116="snížená",J116,0)</f>
        <v>0</v>
      </c>
      <c r="BG116" s="223">
        <f>IF(N116="zákl. přenesená",J116,0)</f>
        <v>0</v>
      </c>
      <c r="BH116" s="223">
        <f>IF(N116="sníž. přenesená",J116,0)</f>
        <v>0</v>
      </c>
      <c r="BI116" s="223">
        <f>IF(N116="nulová",J116,0)</f>
        <v>0</v>
      </c>
      <c r="BJ116" s="16" t="s">
        <v>80</v>
      </c>
      <c r="BK116" s="223">
        <f>ROUND(I116*H116,2)</f>
        <v>0</v>
      </c>
      <c r="BL116" s="16" t="s">
        <v>144</v>
      </c>
      <c r="BM116" s="222" t="s">
        <v>212</v>
      </c>
    </row>
    <row r="117" s="13" customFormat="1">
      <c r="A117" s="13"/>
      <c r="B117" s="224"/>
      <c r="C117" s="225"/>
      <c r="D117" s="226" t="s">
        <v>146</v>
      </c>
      <c r="E117" s="227" t="s">
        <v>19</v>
      </c>
      <c r="F117" s="228" t="s">
        <v>213</v>
      </c>
      <c r="G117" s="225"/>
      <c r="H117" s="229">
        <v>0.10000000000000001</v>
      </c>
      <c r="I117" s="230"/>
      <c r="J117" s="225"/>
      <c r="K117" s="225"/>
      <c r="L117" s="231"/>
      <c r="M117" s="232"/>
      <c r="N117" s="233"/>
      <c r="O117" s="233"/>
      <c r="P117" s="233"/>
      <c r="Q117" s="233"/>
      <c r="R117" s="233"/>
      <c r="S117" s="233"/>
      <c r="T117" s="234"/>
      <c r="U117" s="13"/>
      <c r="V117" s="13"/>
      <c r="W117" s="13"/>
      <c r="X117" s="13"/>
      <c r="Y117" s="13"/>
      <c r="Z117" s="13"/>
      <c r="AA117" s="13"/>
      <c r="AB117" s="13"/>
      <c r="AC117" s="13"/>
      <c r="AD117" s="13"/>
      <c r="AE117" s="13"/>
      <c r="AT117" s="235" t="s">
        <v>146</v>
      </c>
      <c r="AU117" s="235" t="s">
        <v>82</v>
      </c>
      <c r="AV117" s="13" t="s">
        <v>82</v>
      </c>
      <c r="AW117" s="13" t="s">
        <v>33</v>
      </c>
      <c r="AX117" s="13" t="s">
        <v>72</v>
      </c>
      <c r="AY117" s="235" t="s">
        <v>136</v>
      </c>
    </row>
    <row r="118" s="14" customFormat="1">
      <c r="A118" s="14"/>
      <c r="B118" s="236"/>
      <c r="C118" s="237"/>
      <c r="D118" s="226" t="s">
        <v>146</v>
      </c>
      <c r="E118" s="238" t="s">
        <v>19</v>
      </c>
      <c r="F118" s="239" t="s">
        <v>158</v>
      </c>
      <c r="G118" s="237"/>
      <c r="H118" s="240">
        <v>0.10000000000000001</v>
      </c>
      <c r="I118" s="241"/>
      <c r="J118" s="237"/>
      <c r="K118" s="237"/>
      <c r="L118" s="242"/>
      <c r="M118" s="243"/>
      <c r="N118" s="244"/>
      <c r="O118" s="244"/>
      <c r="P118" s="244"/>
      <c r="Q118" s="244"/>
      <c r="R118" s="244"/>
      <c r="S118" s="244"/>
      <c r="T118" s="245"/>
      <c r="U118" s="14"/>
      <c r="V118" s="14"/>
      <c r="W118" s="14"/>
      <c r="X118" s="14"/>
      <c r="Y118" s="14"/>
      <c r="Z118" s="14"/>
      <c r="AA118" s="14"/>
      <c r="AB118" s="14"/>
      <c r="AC118" s="14"/>
      <c r="AD118" s="14"/>
      <c r="AE118" s="14"/>
      <c r="AT118" s="246" t="s">
        <v>146</v>
      </c>
      <c r="AU118" s="246" t="s">
        <v>82</v>
      </c>
      <c r="AV118" s="14" t="s">
        <v>144</v>
      </c>
      <c r="AW118" s="14" t="s">
        <v>33</v>
      </c>
      <c r="AX118" s="14" t="s">
        <v>80</v>
      </c>
      <c r="AY118" s="246" t="s">
        <v>136</v>
      </c>
    </row>
    <row r="119" s="2" customFormat="1" ht="62.7" customHeight="1">
      <c r="A119" s="37"/>
      <c r="B119" s="38"/>
      <c r="C119" s="211" t="s">
        <v>214</v>
      </c>
      <c r="D119" s="211" t="s">
        <v>139</v>
      </c>
      <c r="E119" s="212" t="s">
        <v>215</v>
      </c>
      <c r="F119" s="213" t="s">
        <v>216</v>
      </c>
      <c r="G119" s="214" t="s">
        <v>150</v>
      </c>
      <c r="H119" s="215">
        <v>5</v>
      </c>
      <c r="I119" s="216"/>
      <c r="J119" s="217">
        <f>ROUND(I119*H119,2)</f>
        <v>0</v>
      </c>
      <c r="K119" s="213" t="s">
        <v>143</v>
      </c>
      <c r="L119" s="43"/>
      <c r="M119" s="218" t="s">
        <v>19</v>
      </c>
      <c r="N119" s="219" t="s">
        <v>43</v>
      </c>
      <c r="O119" s="83"/>
      <c r="P119" s="220">
        <f>O119*H119</f>
        <v>0</v>
      </c>
      <c r="Q119" s="220">
        <v>0</v>
      </c>
      <c r="R119" s="220">
        <f>Q119*H119</f>
        <v>0</v>
      </c>
      <c r="S119" s="220">
        <v>0</v>
      </c>
      <c r="T119" s="221">
        <f>S119*H119</f>
        <v>0</v>
      </c>
      <c r="U119" s="37"/>
      <c r="V119" s="37"/>
      <c r="W119" s="37"/>
      <c r="X119" s="37"/>
      <c r="Y119" s="37"/>
      <c r="Z119" s="37"/>
      <c r="AA119" s="37"/>
      <c r="AB119" s="37"/>
      <c r="AC119" s="37"/>
      <c r="AD119" s="37"/>
      <c r="AE119" s="37"/>
      <c r="AR119" s="222" t="s">
        <v>144</v>
      </c>
      <c r="AT119" s="222" t="s">
        <v>139</v>
      </c>
      <c r="AU119" s="222" t="s">
        <v>82</v>
      </c>
      <c r="AY119" s="16" t="s">
        <v>136</v>
      </c>
      <c r="BE119" s="223">
        <f>IF(N119="základní",J119,0)</f>
        <v>0</v>
      </c>
      <c r="BF119" s="223">
        <f>IF(N119="snížená",J119,0)</f>
        <v>0</v>
      </c>
      <c r="BG119" s="223">
        <f>IF(N119="zákl. přenesená",J119,0)</f>
        <v>0</v>
      </c>
      <c r="BH119" s="223">
        <f>IF(N119="sníž. přenesená",J119,0)</f>
        <v>0</v>
      </c>
      <c r="BI119" s="223">
        <f>IF(N119="nulová",J119,0)</f>
        <v>0</v>
      </c>
      <c r="BJ119" s="16" t="s">
        <v>80</v>
      </c>
      <c r="BK119" s="223">
        <f>ROUND(I119*H119,2)</f>
        <v>0</v>
      </c>
      <c r="BL119" s="16" t="s">
        <v>144</v>
      </c>
      <c r="BM119" s="222" t="s">
        <v>217</v>
      </c>
    </row>
    <row r="120" s="2" customFormat="1" ht="62.7" customHeight="1">
      <c r="A120" s="37"/>
      <c r="B120" s="38"/>
      <c r="C120" s="211" t="s">
        <v>218</v>
      </c>
      <c r="D120" s="211" t="s">
        <v>139</v>
      </c>
      <c r="E120" s="212" t="s">
        <v>219</v>
      </c>
      <c r="F120" s="213" t="s">
        <v>220</v>
      </c>
      <c r="G120" s="214" t="s">
        <v>150</v>
      </c>
      <c r="H120" s="215">
        <v>40</v>
      </c>
      <c r="I120" s="216"/>
      <c r="J120" s="217">
        <f>ROUND(I120*H120,2)</f>
        <v>0</v>
      </c>
      <c r="K120" s="213" t="s">
        <v>143</v>
      </c>
      <c r="L120" s="43"/>
      <c r="M120" s="218" t="s">
        <v>19</v>
      </c>
      <c r="N120" s="219" t="s">
        <v>43</v>
      </c>
      <c r="O120" s="83"/>
      <c r="P120" s="220">
        <f>O120*H120</f>
        <v>0</v>
      </c>
      <c r="Q120" s="220">
        <v>0</v>
      </c>
      <c r="R120" s="220">
        <f>Q120*H120</f>
        <v>0</v>
      </c>
      <c r="S120" s="220">
        <v>0</v>
      </c>
      <c r="T120" s="221">
        <f>S120*H120</f>
        <v>0</v>
      </c>
      <c r="U120" s="37"/>
      <c r="V120" s="37"/>
      <c r="W120" s="37"/>
      <c r="X120" s="37"/>
      <c r="Y120" s="37"/>
      <c r="Z120" s="37"/>
      <c r="AA120" s="37"/>
      <c r="AB120" s="37"/>
      <c r="AC120" s="37"/>
      <c r="AD120" s="37"/>
      <c r="AE120" s="37"/>
      <c r="AR120" s="222" t="s">
        <v>144</v>
      </c>
      <c r="AT120" s="222" t="s">
        <v>139</v>
      </c>
      <c r="AU120" s="222" t="s">
        <v>82</v>
      </c>
      <c r="AY120" s="16" t="s">
        <v>136</v>
      </c>
      <c r="BE120" s="223">
        <f>IF(N120="základní",J120,0)</f>
        <v>0</v>
      </c>
      <c r="BF120" s="223">
        <f>IF(N120="snížená",J120,0)</f>
        <v>0</v>
      </c>
      <c r="BG120" s="223">
        <f>IF(N120="zákl. přenesená",J120,0)</f>
        <v>0</v>
      </c>
      <c r="BH120" s="223">
        <f>IF(N120="sníž. přenesená",J120,0)</f>
        <v>0</v>
      </c>
      <c r="BI120" s="223">
        <f>IF(N120="nulová",J120,0)</f>
        <v>0</v>
      </c>
      <c r="BJ120" s="16" t="s">
        <v>80</v>
      </c>
      <c r="BK120" s="223">
        <f>ROUND(I120*H120,2)</f>
        <v>0</v>
      </c>
      <c r="BL120" s="16" t="s">
        <v>144</v>
      </c>
      <c r="BM120" s="222" t="s">
        <v>221</v>
      </c>
    </row>
    <row r="121" s="2" customFormat="1" ht="16.5" customHeight="1">
      <c r="A121" s="37"/>
      <c r="B121" s="38"/>
      <c r="C121" s="247" t="s">
        <v>222</v>
      </c>
      <c r="D121" s="247" t="s">
        <v>175</v>
      </c>
      <c r="E121" s="248" t="s">
        <v>223</v>
      </c>
      <c r="F121" s="249" t="s">
        <v>224</v>
      </c>
      <c r="G121" s="250" t="s">
        <v>150</v>
      </c>
      <c r="H121" s="251">
        <v>5</v>
      </c>
      <c r="I121" s="252"/>
      <c r="J121" s="253">
        <f>ROUND(I121*H121,2)</f>
        <v>0</v>
      </c>
      <c r="K121" s="249" t="s">
        <v>143</v>
      </c>
      <c r="L121" s="254"/>
      <c r="M121" s="255" t="s">
        <v>19</v>
      </c>
      <c r="N121" s="256" t="s">
        <v>43</v>
      </c>
      <c r="O121" s="83"/>
      <c r="P121" s="220">
        <f>O121*H121</f>
        <v>0</v>
      </c>
      <c r="Q121" s="220">
        <v>0.01014</v>
      </c>
      <c r="R121" s="220">
        <f>Q121*H121</f>
        <v>0.050699999999999995</v>
      </c>
      <c r="S121" s="220">
        <v>0</v>
      </c>
      <c r="T121" s="221">
        <f>S121*H121</f>
        <v>0</v>
      </c>
      <c r="U121" s="37"/>
      <c r="V121" s="37"/>
      <c r="W121" s="37"/>
      <c r="X121" s="37"/>
      <c r="Y121" s="37"/>
      <c r="Z121" s="37"/>
      <c r="AA121" s="37"/>
      <c r="AB121" s="37"/>
      <c r="AC121" s="37"/>
      <c r="AD121" s="37"/>
      <c r="AE121" s="37"/>
      <c r="AR121" s="222" t="s">
        <v>178</v>
      </c>
      <c r="AT121" s="222" t="s">
        <v>175</v>
      </c>
      <c r="AU121" s="222" t="s">
        <v>82</v>
      </c>
      <c r="AY121" s="16" t="s">
        <v>136</v>
      </c>
      <c r="BE121" s="223">
        <f>IF(N121="základní",J121,0)</f>
        <v>0</v>
      </c>
      <c r="BF121" s="223">
        <f>IF(N121="snížená",J121,0)</f>
        <v>0</v>
      </c>
      <c r="BG121" s="223">
        <f>IF(N121="zákl. přenesená",J121,0)</f>
        <v>0</v>
      </c>
      <c r="BH121" s="223">
        <f>IF(N121="sníž. přenesená",J121,0)</f>
        <v>0</v>
      </c>
      <c r="BI121" s="223">
        <f>IF(N121="nulová",J121,0)</f>
        <v>0</v>
      </c>
      <c r="BJ121" s="16" t="s">
        <v>80</v>
      </c>
      <c r="BK121" s="223">
        <f>ROUND(I121*H121,2)</f>
        <v>0</v>
      </c>
      <c r="BL121" s="16" t="s">
        <v>144</v>
      </c>
      <c r="BM121" s="222" t="s">
        <v>225</v>
      </c>
    </row>
    <row r="122" s="2" customFormat="1" ht="16.5" customHeight="1">
      <c r="A122" s="37"/>
      <c r="B122" s="38"/>
      <c r="C122" s="247" t="s">
        <v>226</v>
      </c>
      <c r="D122" s="247" t="s">
        <v>175</v>
      </c>
      <c r="E122" s="248" t="s">
        <v>227</v>
      </c>
      <c r="F122" s="249" t="s">
        <v>228</v>
      </c>
      <c r="G122" s="250" t="s">
        <v>150</v>
      </c>
      <c r="H122" s="251">
        <v>40</v>
      </c>
      <c r="I122" s="252"/>
      <c r="J122" s="253">
        <f>ROUND(I122*H122,2)</f>
        <v>0</v>
      </c>
      <c r="K122" s="249" t="s">
        <v>19</v>
      </c>
      <c r="L122" s="254"/>
      <c r="M122" s="255" t="s">
        <v>19</v>
      </c>
      <c r="N122" s="256" t="s">
        <v>43</v>
      </c>
      <c r="O122" s="83"/>
      <c r="P122" s="220">
        <f>O122*H122</f>
        <v>0</v>
      </c>
      <c r="Q122" s="220">
        <v>0.01014</v>
      </c>
      <c r="R122" s="220">
        <f>Q122*H122</f>
        <v>0.40559999999999996</v>
      </c>
      <c r="S122" s="220">
        <v>0</v>
      </c>
      <c r="T122" s="221">
        <f>S122*H122</f>
        <v>0</v>
      </c>
      <c r="U122" s="37"/>
      <c r="V122" s="37"/>
      <c r="W122" s="37"/>
      <c r="X122" s="37"/>
      <c r="Y122" s="37"/>
      <c r="Z122" s="37"/>
      <c r="AA122" s="37"/>
      <c r="AB122" s="37"/>
      <c r="AC122" s="37"/>
      <c r="AD122" s="37"/>
      <c r="AE122" s="37"/>
      <c r="AR122" s="222" t="s">
        <v>178</v>
      </c>
      <c r="AT122" s="222" t="s">
        <v>175</v>
      </c>
      <c r="AU122" s="222" t="s">
        <v>82</v>
      </c>
      <c r="AY122" s="16" t="s">
        <v>136</v>
      </c>
      <c r="BE122" s="223">
        <f>IF(N122="základní",J122,0)</f>
        <v>0</v>
      </c>
      <c r="BF122" s="223">
        <f>IF(N122="snížená",J122,0)</f>
        <v>0</v>
      </c>
      <c r="BG122" s="223">
        <f>IF(N122="zákl. přenesená",J122,0)</f>
        <v>0</v>
      </c>
      <c r="BH122" s="223">
        <f>IF(N122="sníž. přenesená",J122,0)</f>
        <v>0</v>
      </c>
      <c r="BI122" s="223">
        <f>IF(N122="nulová",J122,0)</f>
        <v>0</v>
      </c>
      <c r="BJ122" s="16" t="s">
        <v>80</v>
      </c>
      <c r="BK122" s="223">
        <f>ROUND(I122*H122,2)</f>
        <v>0</v>
      </c>
      <c r="BL122" s="16" t="s">
        <v>144</v>
      </c>
      <c r="BM122" s="222" t="s">
        <v>229</v>
      </c>
    </row>
    <row r="123" s="2" customFormat="1" ht="101.25" customHeight="1">
      <c r="A123" s="37"/>
      <c r="B123" s="38"/>
      <c r="C123" s="211" t="s">
        <v>230</v>
      </c>
      <c r="D123" s="211" t="s">
        <v>139</v>
      </c>
      <c r="E123" s="212" t="s">
        <v>231</v>
      </c>
      <c r="F123" s="213" t="s">
        <v>232</v>
      </c>
      <c r="G123" s="214" t="s">
        <v>171</v>
      </c>
      <c r="H123" s="215">
        <v>40.799999999999997</v>
      </c>
      <c r="I123" s="216"/>
      <c r="J123" s="217">
        <f>ROUND(I123*H123,2)</f>
        <v>0</v>
      </c>
      <c r="K123" s="213" t="s">
        <v>143</v>
      </c>
      <c r="L123" s="43"/>
      <c r="M123" s="218" t="s">
        <v>19</v>
      </c>
      <c r="N123" s="219" t="s">
        <v>43</v>
      </c>
      <c r="O123" s="83"/>
      <c r="P123" s="220">
        <f>O123*H123</f>
        <v>0</v>
      </c>
      <c r="Q123" s="220">
        <v>0</v>
      </c>
      <c r="R123" s="220">
        <f>Q123*H123</f>
        <v>0</v>
      </c>
      <c r="S123" s="220">
        <v>0</v>
      </c>
      <c r="T123" s="221">
        <f>S123*H123</f>
        <v>0</v>
      </c>
      <c r="U123" s="37"/>
      <c r="V123" s="37"/>
      <c r="W123" s="37"/>
      <c r="X123" s="37"/>
      <c r="Y123" s="37"/>
      <c r="Z123" s="37"/>
      <c r="AA123" s="37"/>
      <c r="AB123" s="37"/>
      <c r="AC123" s="37"/>
      <c r="AD123" s="37"/>
      <c r="AE123" s="37"/>
      <c r="AR123" s="222" t="s">
        <v>144</v>
      </c>
      <c r="AT123" s="222" t="s">
        <v>139</v>
      </c>
      <c r="AU123" s="222" t="s">
        <v>82</v>
      </c>
      <c r="AY123" s="16" t="s">
        <v>136</v>
      </c>
      <c r="BE123" s="223">
        <f>IF(N123="základní",J123,0)</f>
        <v>0</v>
      </c>
      <c r="BF123" s="223">
        <f>IF(N123="snížená",J123,0)</f>
        <v>0</v>
      </c>
      <c r="BG123" s="223">
        <f>IF(N123="zákl. přenesená",J123,0)</f>
        <v>0</v>
      </c>
      <c r="BH123" s="223">
        <f>IF(N123="sníž. přenesená",J123,0)</f>
        <v>0</v>
      </c>
      <c r="BI123" s="223">
        <f>IF(N123="nulová",J123,0)</f>
        <v>0</v>
      </c>
      <c r="BJ123" s="16" t="s">
        <v>80</v>
      </c>
      <c r="BK123" s="223">
        <f>ROUND(I123*H123,2)</f>
        <v>0</v>
      </c>
      <c r="BL123" s="16" t="s">
        <v>144</v>
      </c>
      <c r="BM123" s="222" t="s">
        <v>233</v>
      </c>
    </row>
    <row r="124" s="13" customFormat="1">
      <c r="A124" s="13"/>
      <c r="B124" s="224"/>
      <c r="C124" s="225"/>
      <c r="D124" s="226" t="s">
        <v>146</v>
      </c>
      <c r="E124" s="227" t="s">
        <v>19</v>
      </c>
      <c r="F124" s="228" t="s">
        <v>234</v>
      </c>
      <c r="G124" s="225"/>
      <c r="H124" s="229">
        <v>40.799999999999997</v>
      </c>
      <c r="I124" s="230"/>
      <c r="J124" s="225"/>
      <c r="K124" s="225"/>
      <c r="L124" s="231"/>
      <c r="M124" s="232"/>
      <c r="N124" s="233"/>
      <c r="O124" s="233"/>
      <c r="P124" s="233"/>
      <c r="Q124" s="233"/>
      <c r="R124" s="233"/>
      <c r="S124" s="233"/>
      <c r="T124" s="234"/>
      <c r="U124" s="13"/>
      <c r="V124" s="13"/>
      <c r="W124" s="13"/>
      <c r="X124" s="13"/>
      <c r="Y124" s="13"/>
      <c r="Z124" s="13"/>
      <c r="AA124" s="13"/>
      <c r="AB124" s="13"/>
      <c r="AC124" s="13"/>
      <c r="AD124" s="13"/>
      <c r="AE124" s="13"/>
      <c r="AT124" s="235" t="s">
        <v>146</v>
      </c>
      <c r="AU124" s="235" t="s">
        <v>82</v>
      </c>
      <c r="AV124" s="13" t="s">
        <v>82</v>
      </c>
      <c r="AW124" s="13" t="s">
        <v>33</v>
      </c>
      <c r="AX124" s="13" t="s">
        <v>80</v>
      </c>
      <c r="AY124" s="235" t="s">
        <v>136</v>
      </c>
    </row>
    <row r="125" s="2" customFormat="1" ht="24.15" customHeight="1">
      <c r="A125" s="37"/>
      <c r="B125" s="38"/>
      <c r="C125" s="247" t="s">
        <v>235</v>
      </c>
      <c r="D125" s="247" t="s">
        <v>175</v>
      </c>
      <c r="E125" s="248" t="s">
        <v>236</v>
      </c>
      <c r="F125" s="249" t="s">
        <v>237</v>
      </c>
      <c r="G125" s="250" t="s">
        <v>150</v>
      </c>
      <c r="H125" s="251">
        <v>12</v>
      </c>
      <c r="I125" s="252"/>
      <c r="J125" s="253">
        <f>ROUND(I125*H125,2)</f>
        <v>0</v>
      </c>
      <c r="K125" s="249" t="s">
        <v>143</v>
      </c>
      <c r="L125" s="254"/>
      <c r="M125" s="255" t="s">
        <v>19</v>
      </c>
      <c r="N125" s="256" t="s">
        <v>43</v>
      </c>
      <c r="O125" s="83"/>
      <c r="P125" s="220">
        <f>O125*H125</f>
        <v>0</v>
      </c>
      <c r="Q125" s="220">
        <v>0.24479999999999999</v>
      </c>
      <c r="R125" s="220">
        <f>Q125*H125</f>
        <v>2.9375999999999998</v>
      </c>
      <c r="S125" s="220">
        <v>0</v>
      </c>
      <c r="T125" s="221">
        <f>S125*H125</f>
        <v>0</v>
      </c>
      <c r="U125" s="37"/>
      <c r="V125" s="37"/>
      <c r="W125" s="37"/>
      <c r="X125" s="37"/>
      <c r="Y125" s="37"/>
      <c r="Z125" s="37"/>
      <c r="AA125" s="37"/>
      <c r="AB125" s="37"/>
      <c r="AC125" s="37"/>
      <c r="AD125" s="37"/>
      <c r="AE125" s="37"/>
      <c r="AR125" s="222" t="s">
        <v>178</v>
      </c>
      <c r="AT125" s="222" t="s">
        <v>175</v>
      </c>
      <c r="AU125" s="222" t="s">
        <v>82</v>
      </c>
      <c r="AY125" s="16" t="s">
        <v>136</v>
      </c>
      <c r="BE125" s="223">
        <f>IF(N125="základní",J125,0)</f>
        <v>0</v>
      </c>
      <c r="BF125" s="223">
        <f>IF(N125="snížená",J125,0)</f>
        <v>0</v>
      </c>
      <c r="BG125" s="223">
        <f>IF(N125="zákl. přenesená",J125,0)</f>
        <v>0</v>
      </c>
      <c r="BH125" s="223">
        <f>IF(N125="sníž. přenesená",J125,0)</f>
        <v>0</v>
      </c>
      <c r="BI125" s="223">
        <f>IF(N125="nulová",J125,0)</f>
        <v>0</v>
      </c>
      <c r="BJ125" s="16" t="s">
        <v>80</v>
      </c>
      <c r="BK125" s="223">
        <f>ROUND(I125*H125,2)</f>
        <v>0</v>
      </c>
      <c r="BL125" s="16" t="s">
        <v>144</v>
      </c>
      <c r="BM125" s="222" t="s">
        <v>238</v>
      </c>
    </row>
    <row r="126" s="2" customFormat="1" ht="194.4" customHeight="1">
      <c r="A126" s="37"/>
      <c r="B126" s="38"/>
      <c r="C126" s="211" t="s">
        <v>7</v>
      </c>
      <c r="D126" s="211" t="s">
        <v>139</v>
      </c>
      <c r="E126" s="212" t="s">
        <v>239</v>
      </c>
      <c r="F126" s="213" t="s">
        <v>240</v>
      </c>
      <c r="G126" s="214" t="s">
        <v>211</v>
      </c>
      <c r="H126" s="215">
        <v>1.899</v>
      </c>
      <c r="I126" s="216"/>
      <c r="J126" s="217">
        <f>ROUND(I126*H126,2)</f>
        <v>0</v>
      </c>
      <c r="K126" s="213" t="s">
        <v>143</v>
      </c>
      <c r="L126" s="43"/>
      <c r="M126" s="218" t="s">
        <v>19</v>
      </c>
      <c r="N126" s="219" t="s">
        <v>43</v>
      </c>
      <c r="O126" s="83"/>
      <c r="P126" s="220">
        <f>O126*H126</f>
        <v>0</v>
      </c>
      <c r="Q126" s="220">
        <v>0</v>
      </c>
      <c r="R126" s="220">
        <f>Q126*H126</f>
        <v>0</v>
      </c>
      <c r="S126" s="220">
        <v>0</v>
      </c>
      <c r="T126" s="221">
        <f>S126*H126</f>
        <v>0</v>
      </c>
      <c r="U126" s="37"/>
      <c r="V126" s="37"/>
      <c r="W126" s="37"/>
      <c r="X126" s="37"/>
      <c r="Y126" s="37"/>
      <c r="Z126" s="37"/>
      <c r="AA126" s="37"/>
      <c r="AB126" s="37"/>
      <c r="AC126" s="37"/>
      <c r="AD126" s="37"/>
      <c r="AE126" s="37"/>
      <c r="AR126" s="222" t="s">
        <v>144</v>
      </c>
      <c r="AT126" s="222" t="s">
        <v>139</v>
      </c>
      <c r="AU126" s="222" t="s">
        <v>82</v>
      </c>
      <c r="AY126" s="16" t="s">
        <v>136</v>
      </c>
      <c r="BE126" s="223">
        <f>IF(N126="základní",J126,0)</f>
        <v>0</v>
      </c>
      <c r="BF126" s="223">
        <f>IF(N126="snížená",J126,0)</f>
        <v>0</v>
      </c>
      <c r="BG126" s="223">
        <f>IF(N126="zákl. přenesená",J126,0)</f>
        <v>0</v>
      </c>
      <c r="BH126" s="223">
        <f>IF(N126="sníž. přenesená",J126,0)</f>
        <v>0</v>
      </c>
      <c r="BI126" s="223">
        <f>IF(N126="nulová",J126,0)</f>
        <v>0</v>
      </c>
      <c r="BJ126" s="16" t="s">
        <v>80</v>
      </c>
      <c r="BK126" s="223">
        <f>ROUND(I126*H126,2)</f>
        <v>0</v>
      </c>
      <c r="BL126" s="16" t="s">
        <v>144</v>
      </c>
      <c r="BM126" s="222" t="s">
        <v>241</v>
      </c>
    </row>
    <row r="127" s="13" customFormat="1">
      <c r="A127" s="13"/>
      <c r="B127" s="224"/>
      <c r="C127" s="225"/>
      <c r="D127" s="226" t="s">
        <v>146</v>
      </c>
      <c r="E127" s="227" t="s">
        <v>19</v>
      </c>
      <c r="F127" s="228" t="s">
        <v>242</v>
      </c>
      <c r="G127" s="225"/>
      <c r="H127" s="229">
        <v>1.899</v>
      </c>
      <c r="I127" s="230"/>
      <c r="J127" s="225"/>
      <c r="K127" s="225"/>
      <c r="L127" s="231"/>
      <c r="M127" s="232"/>
      <c r="N127" s="233"/>
      <c r="O127" s="233"/>
      <c r="P127" s="233"/>
      <c r="Q127" s="233"/>
      <c r="R127" s="233"/>
      <c r="S127" s="233"/>
      <c r="T127" s="234"/>
      <c r="U127" s="13"/>
      <c r="V127" s="13"/>
      <c r="W127" s="13"/>
      <c r="X127" s="13"/>
      <c r="Y127" s="13"/>
      <c r="Z127" s="13"/>
      <c r="AA127" s="13"/>
      <c r="AB127" s="13"/>
      <c r="AC127" s="13"/>
      <c r="AD127" s="13"/>
      <c r="AE127" s="13"/>
      <c r="AT127" s="235" t="s">
        <v>146</v>
      </c>
      <c r="AU127" s="235" t="s">
        <v>82</v>
      </c>
      <c r="AV127" s="13" t="s">
        <v>82</v>
      </c>
      <c r="AW127" s="13" t="s">
        <v>33</v>
      </c>
      <c r="AX127" s="13" t="s">
        <v>72</v>
      </c>
      <c r="AY127" s="235" t="s">
        <v>136</v>
      </c>
    </row>
    <row r="128" s="14" customFormat="1">
      <c r="A128" s="14"/>
      <c r="B128" s="236"/>
      <c r="C128" s="237"/>
      <c r="D128" s="226" t="s">
        <v>146</v>
      </c>
      <c r="E128" s="238" t="s">
        <v>19</v>
      </c>
      <c r="F128" s="239" t="s">
        <v>158</v>
      </c>
      <c r="G128" s="237"/>
      <c r="H128" s="240">
        <v>1.899</v>
      </c>
      <c r="I128" s="241"/>
      <c r="J128" s="237"/>
      <c r="K128" s="237"/>
      <c r="L128" s="242"/>
      <c r="M128" s="243"/>
      <c r="N128" s="244"/>
      <c r="O128" s="244"/>
      <c r="P128" s="244"/>
      <c r="Q128" s="244"/>
      <c r="R128" s="244"/>
      <c r="S128" s="244"/>
      <c r="T128" s="245"/>
      <c r="U128" s="14"/>
      <c r="V128" s="14"/>
      <c r="W128" s="14"/>
      <c r="X128" s="14"/>
      <c r="Y128" s="14"/>
      <c r="Z128" s="14"/>
      <c r="AA128" s="14"/>
      <c r="AB128" s="14"/>
      <c r="AC128" s="14"/>
      <c r="AD128" s="14"/>
      <c r="AE128" s="14"/>
      <c r="AT128" s="246" t="s">
        <v>146</v>
      </c>
      <c r="AU128" s="246" t="s">
        <v>82</v>
      </c>
      <c r="AV128" s="14" t="s">
        <v>144</v>
      </c>
      <c r="AW128" s="14" t="s">
        <v>33</v>
      </c>
      <c r="AX128" s="14" t="s">
        <v>80</v>
      </c>
      <c r="AY128" s="246" t="s">
        <v>136</v>
      </c>
    </row>
    <row r="129" s="2" customFormat="1" ht="142.2" customHeight="1">
      <c r="A129" s="37"/>
      <c r="B129" s="38"/>
      <c r="C129" s="211" t="s">
        <v>243</v>
      </c>
      <c r="D129" s="211" t="s">
        <v>139</v>
      </c>
      <c r="E129" s="212" t="s">
        <v>244</v>
      </c>
      <c r="F129" s="213" t="s">
        <v>245</v>
      </c>
      <c r="G129" s="214" t="s">
        <v>171</v>
      </c>
      <c r="H129" s="215">
        <v>55</v>
      </c>
      <c r="I129" s="216"/>
      <c r="J129" s="217">
        <f>ROUND(I129*H129,2)</f>
        <v>0</v>
      </c>
      <c r="K129" s="213" t="s">
        <v>143</v>
      </c>
      <c r="L129" s="43"/>
      <c r="M129" s="218" t="s">
        <v>19</v>
      </c>
      <c r="N129" s="219" t="s">
        <v>43</v>
      </c>
      <c r="O129" s="83"/>
      <c r="P129" s="220">
        <f>O129*H129</f>
        <v>0</v>
      </c>
      <c r="Q129" s="220">
        <v>0</v>
      </c>
      <c r="R129" s="220">
        <f>Q129*H129</f>
        <v>0</v>
      </c>
      <c r="S129" s="220">
        <v>0</v>
      </c>
      <c r="T129" s="221">
        <f>S129*H129</f>
        <v>0</v>
      </c>
      <c r="U129" s="37"/>
      <c r="V129" s="37"/>
      <c r="W129" s="37"/>
      <c r="X129" s="37"/>
      <c r="Y129" s="37"/>
      <c r="Z129" s="37"/>
      <c r="AA129" s="37"/>
      <c r="AB129" s="37"/>
      <c r="AC129" s="37"/>
      <c r="AD129" s="37"/>
      <c r="AE129" s="37"/>
      <c r="AR129" s="222" t="s">
        <v>144</v>
      </c>
      <c r="AT129" s="222" t="s">
        <v>139</v>
      </c>
      <c r="AU129" s="222" t="s">
        <v>82</v>
      </c>
      <c r="AY129" s="16" t="s">
        <v>136</v>
      </c>
      <c r="BE129" s="223">
        <f>IF(N129="základní",J129,0)</f>
        <v>0</v>
      </c>
      <c r="BF129" s="223">
        <f>IF(N129="snížená",J129,0)</f>
        <v>0</v>
      </c>
      <c r="BG129" s="223">
        <f>IF(N129="zákl. přenesená",J129,0)</f>
        <v>0</v>
      </c>
      <c r="BH129" s="223">
        <f>IF(N129="sníž. přenesená",J129,0)</f>
        <v>0</v>
      </c>
      <c r="BI129" s="223">
        <f>IF(N129="nulová",J129,0)</f>
        <v>0</v>
      </c>
      <c r="BJ129" s="16" t="s">
        <v>80</v>
      </c>
      <c r="BK129" s="223">
        <f>ROUND(I129*H129,2)</f>
        <v>0</v>
      </c>
      <c r="BL129" s="16" t="s">
        <v>144</v>
      </c>
      <c r="BM129" s="222" t="s">
        <v>246</v>
      </c>
    </row>
    <row r="130" s="13" customFormat="1">
      <c r="A130" s="13"/>
      <c r="B130" s="224"/>
      <c r="C130" s="225"/>
      <c r="D130" s="226" t="s">
        <v>146</v>
      </c>
      <c r="E130" s="227" t="s">
        <v>19</v>
      </c>
      <c r="F130" s="228" t="s">
        <v>247</v>
      </c>
      <c r="G130" s="225"/>
      <c r="H130" s="229">
        <v>55</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82</v>
      </c>
      <c r="AV130" s="13" t="s">
        <v>82</v>
      </c>
      <c r="AW130" s="13" t="s">
        <v>33</v>
      </c>
      <c r="AX130" s="13" t="s">
        <v>80</v>
      </c>
      <c r="AY130" s="235" t="s">
        <v>136</v>
      </c>
    </row>
    <row r="131" s="2" customFormat="1" ht="76.35" customHeight="1">
      <c r="A131" s="37"/>
      <c r="B131" s="38"/>
      <c r="C131" s="211" t="s">
        <v>248</v>
      </c>
      <c r="D131" s="211" t="s">
        <v>139</v>
      </c>
      <c r="E131" s="212" t="s">
        <v>249</v>
      </c>
      <c r="F131" s="213" t="s">
        <v>250</v>
      </c>
      <c r="G131" s="214" t="s">
        <v>251</v>
      </c>
      <c r="H131" s="215">
        <v>1096.673</v>
      </c>
      <c r="I131" s="216"/>
      <c r="J131" s="217">
        <f>ROUND(I131*H131,2)</f>
        <v>0</v>
      </c>
      <c r="K131" s="213" t="s">
        <v>143</v>
      </c>
      <c r="L131" s="43"/>
      <c r="M131" s="218" t="s">
        <v>19</v>
      </c>
      <c r="N131" s="219" t="s">
        <v>43</v>
      </c>
      <c r="O131" s="83"/>
      <c r="P131" s="220">
        <f>O131*H131</f>
        <v>0</v>
      </c>
      <c r="Q131" s="220">
        <v>0</v>
      </c>
      <c r="R131" s="220">
        <f>Q131*H131</f>
        <v>0</v>
      </c>
      <c r="S131" s="220">
        <v>0</v>
      </c>
      <c r="T131" s="221">
        <f>S131*H131</f>
        <v>0</v>
      </c>
      <c r="U131" s="37"/>
      <c r="V131" s="37"/>
      <c r="W131" s="37"/>
      <c r="X131" s="37"/>
      <c r="Y131" s="37"/>
      <c r="Z131" s="37"/>
      <c r="AA131" s="37"/>
      <c r="AB131" s="37"/>
      <c r="AC131" s="37"/>
      <c r="AD131" s="37"/>
      <c r="AE131" s="37"/>
      <c r="AR131" s="222" t="s">
        <v>144</v>
      </c>
      <c r="AT131" s="222" t="s">
        <v>139</v>
      </c>
      <c r="AU131" s="222" t="s">
        <v>82</v>
      </c>
      <c r="AY131" s="16" t="s">
        <v>136</v>
      </c>
      <c r="BE131" s="223">
        <f>IF(N131="základní",J131,0)</f>
        <v>0</v>
      </c>
      <c r="BF131" s="223">
        <f>IF(N131="snížená",J131,0)</f>
        <v>0</v>
      </c>
      <c r="BG131" s="223">
        <f>IF(N131="zákl. přenesená",J131,0)</f>
        <v>0</v>
      </c>
      <c r="BH131" s="223">
        <f>IF(N131="sníž. přenesená",J131,0)</f>
        <v>0</v>
      </c>
      <c r="BI131" s="223">
        <f>IF(N131="nulová",J131,0)</f>
        <v>0</v>
      </c>
      <c r="BJ131" s="16" t="s">
        <v>80</v>
      </c>
      <c r="BK131" s="223">
        <f>ROUND(I131*H131,2)</f>
        <v>0</v>
      </c>
      <c r="BL131" s="16" t="s">
        <v>144</v>
      </c>
      <c r="BM131" s="222" t="s">
        <v>252</v>
      </c>
    </row>
    <row r="132" s="13" customFormat="1">
      <c r="A132" s="13"/>
      <c r="B132" s="224"/>
      <c r="C132" s="225"/>
      <c r="D132" s="226" t="s">
        <v>146</v>
      </c>
      <c r="E132" s="227" t="s">
        <v>19</v>
      </c>
      <c r="F132" s="228" t="s">
        <v>253</v>
      </c>
      <c r="G132" s="225"/>
      <c r="H132" s="229">
        <v>1096.673</v>
      </c>
      <c r="I132" s="230"/>
      <c r="J132" s="225"/>
      <c r="K132" s="225"/>
      <c r="L132" s="231"/>
      <c r="M132" s="232"/>
      <c r="N132" s="233"/>
      <c r="O132" s="233"/>
      <c r="P132" s="233"/>
      <c r="Q132" s="233"/>
      <c r="R132" s="233"/>
      <c r="S132" s="233"/>
      <c r="T132" s="234"/>
      <c r="U132" s="13"/>
      <c r="V132" s="13"/>
      <c r="W132" s="13"/>
      <c r="X132" s="13"/>
      <c r="Y132" s="13"/>
      <c r="Z132" s="13"/>
      <c r="AA132" s="13"/>
      <c r="AB132" s="13"/>
      <c r="AC132" s="13"/>
      <c r="AD132" s="13"/>
      <c r="AE132" s="13"/>
      <c r="AT132" s="235" t="s">
        <v>146</v>
      </c>
      <c r="AU132" s="235" t="s">
        <v>82</v>
      </c>
      <c r="AV132" s="13" t="s">
        <v>82</v>
      </c>
      <c r="AW132" s="13" t="s">
        <v>33</v>
      </c>
      <c r="AX132" s="13" t="s">
        <v>72</v>
      </c>
      <c r="AY132" s="235" t="s">
        <v>136</v>
      </c>
    </row>
    <row r="133" s="14" customFormat="1">
      <c r="A133" s="14"/>
      <c r="B133" s="236"/>
      <c r="C133" s="237"/>
      <c r="D133" s="226" t="s">
        <v>146</v>
      </c>
      <c r="E133" s="238" t="s">
        <v>19</v>
      </c>
      <c r="F133" s="239" t="s">
        <v>158</v>
      </c>
      <c r="G133" s="237"/>
      <c r="H133" s="240">
        <v>1096.673</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146</v>
      </c>
      <c r="AU133" s="246" t="s">
        <v>82</v>
      </c>
      <c r="AV133" s="14" t="s">
        <v>144</v>
      </c>
      <c r="AW133" s="14" t="s">
        <v>33</v>
      </c>
      <c r="AX133" s="14" t="s">
        <v>80</v>
      </c>
      <c r="AY133" s="246" t="s">
        <v>136</v>
      </c>
    </row>
    <row r="134" s="2" customFormat="1" ht="76.35" customHeight="1">
      <c r="A134" s="37"/>
      <c r="B134" s="38"/>
      <c r="C134" s="211" t="s">
        <v>254</v>
      </c>
      <c r="D134" s="211" t="s">
        <v>139</v>
      </c>
      <c r="E134" s="212" t="s">
        <v>255</v>
      </c>
      <c r="F134" s="213" t="s">
        <v>256</v>
      </c>
      <c r="G134" s="214" t="s">
        <v>251</v>
      </c>
      <c r="H134" s="215">
        <v>5</v>
      </c>
      <c r="I134" s="216"/>
      <c r="J134" s="217">
        <f>ROUND(I134*H134,2)</f>
        <v>0</v>
      </c>
      <c r="K134" s="213" t="s">
        <v>143</v>
      </c>
      <c r="L134" s="43"/>
      <c r="M134" s="218" t="s">
        <v>19</v>
      </c>
      <c r="N134" s="219" t="s">
        <v>43</v>
      </c>
      <c r="O134" s="83"/>
      <c r="P134" s="220">
        <f>O134*H134</f>
        <v>0</v>
      </c>
      <c r="Q134" s="220">
        <v>0</v>
      </c>
      <c r="R134" s="220">
        <f>Q134*H134</f>
        <v>0</v>
      </c>
      <c r="S134" s="220">
        <v>0</v>
      </c>
      <c r="T134" s="221">
        <f>S134*H134</f>
        <v>0</v>
      </c>
      <c r="U134" s="37"/>
      <c r="V134" s="37"/>
      <c r="W134" s="37"/>
      <c r="X134" s="37"/>
      <c r="Y134" s="37"/>
      <c r="Z134" s="37"/>
      <c r="AA134" s="37"/>
      <c r="AB134" s="37"/>
      <c r="AC134" s="37"/>
      <c r="AD134" s="37"/>
      <c r="AE134" s="37"/>
      <c r="AR134" s="222" t="s">
        <v>144</v>
      </c>
      <c r="AT134" s="222" t="s">
        <v>139</v>
      </c>
      <c r="AU134" s="222" t="s">
        <v>82</v>
      </c>
      <c r="AY134" s="16" t="s">
        <v>136</v>
      </c>
      <c r="BE134" s="223">
        <f>IF(N134="základní",J134,0)</f>
        <v>0</v>
      </c>
      <c r="BF134" s="223">
        <f>IF(N134="snížená",J134,0)</f>
        <v>0</v>
      </c>
      <c r="BG134" s="223">
        <f>IF(N134="zákl. přenesená",J134,0)</f>
        <v>0</v>
      </c>
      <c r="BH134" s="223">
        <f>IF(N134="sníž. přenesená",J134,0)</f>
        <v>0</v>
      </c>
      <c r="BI134" s="223">
        <f>IF(N134="nulová",J134,0)</f>
        <v>0</v>
      </c>
      <c r="BJ134" s="16" t="s">
        <v>80</v>
      </c>
      <c r="BK134" s="223">
        <f>ROUND(I134*H134,2)</f>
        <v>0</v>
      </c>
      <c r="BL134" s="16" t="s">
        <v>144</v>
      </c>
      <c r="BM134" s="222" t="s">
        <v>257</v>
      </c>
    </row>
    <row r="135" s="13" customFormat="1">
      <c r="A135" s="13"/>
      <c r="B135" s="224"/>
      <c r="C135" s="225"/>
      <c r="D135" s="226" t="s">
        <v>146</v>
      </c>
      <c r="E135" s="227" t="s">
        <v>19</v>
      </c>
      <c r="F135" s="228" t="s">
        <v>258</v>
      </c>
      <c r="G135" s="225"/>
      <c r="H135" s="229">
        <v>5</v>
      </c>
      <c r="I135" s="230"/>
      <c r="J135" s="225"/>
      <c r="K135" s="225"/>
      <c r="L135" s="231"/>
      <c r="M135" s="232"/>
      <c r="N135" s="233"/>
      <c r="O135" s="233"/>
      <c r="P135" s="233"/>
      <c r="Q135" s="233"/>
      <c r="R135" s="233"/>
      <c r="S135" s="233"/>
      <c r="T135" s="234"/>
      <c r="U135" s="13"/>
      <c r="V135" s="13"/>
      <c r="W135" s="13"/>
      <c r="X135" s="13"/>
      <c r="Y135" s="13"/>
      <c r="Z135" s="13"/>
      <c r="AA135" s="13"/>
      <c r="AB135" s="13"/>
      <c r="AC135" s="13"/>
      <c r="AD135" s="13"/>
      <c r="AE135" s="13"/>
      <c r="AT135" s="235" t="s">
        <v>146</v>
      </c>
      <c r="AU135" s="235" t="s">
        <v>82</v>
      </c>
      <c r="AV135" s="13" t="s">
        <v>82</v>
      </c>
      <c r="AW135" s="13" t="s">
        <v>33</v>
      </c>
      <c r="AX135" s="13" t="s">
        <v>72</v>
      </c>
      <c r="AY135" s="235" t="s">
        <v>136</v>
      </c>
    </row>
    <row r="136" s="14" customFormat="1">
      <c r="A136" s="14"/>
      <c r="B136" s="236"/>
      <c r="C136" s="237"/>
      <c r="D136" s="226" t="s">
        <v>146</v>
      </c>
      <c r="E136" s="238" t="s">
        <v>19</v>
      </c>
      <c r="F136" s="239" t="s">
        <v>158</v>
      </c>
      <c r="G136" s="237"/>
      <c r="H136" s="240">
        <v>5</v>
      </c>
      <c r="I136" s="241"/>
      <c r="J136" s="237"/>
      <c r="K136" s="237"/>
      <c r="L136" s="242"/>
      <c r="M136" s="243"/>
      <c r="N136" s="244"/>
      <c r="O136" s="244"/>
      <c r="P136" s="244"/>
      <c r="Q136" s="244"/>
      <c r="R136" s="244"/>
      <c r="S136" s="244"/>
      <c r="T136" s="245"/>
      <c r="U136" s="14"/>
      <c r="V136" s="14"/>
      <c r="W136" s="14"/>
      <c r="X136" s="14"/>
      <c r="Y136" s="14"/>
      <c r="Z136" s="14"/>
      <c r="AA136" s="14"/>
      <c r="AB136" s="14"/>
      <c r="AC136" s="14"/>
      <c r="AD136" s="14"/>
      <c r="AE136" s="14"/>
      <c r="AT136" s="246" t="s">
        <v>146</v>
      </c>
      <c r="AU136" s="246" t="s">
        <v>82</v>
      </c>
      <c r="AV136" s="14" t="s">
        <v>144</v>
      </c>
      <c r="AW136" s="14" t="s">
        <v>33</v>
      </c>
      <c r="AX136" s="14" t="s">
        <v>80</v>
      </c>
      <c r="AY136" s="246" t="s">
        <v>136</v>
      </c>
    </row>
    <row r="137" s="2" customFormat="1" ht="16.5" customHeight="1">
      <c r="A137" s="37"/>
      <c r="B137" s="38"/>
      <c r="C137" s="247" t="s">
        <v>259</v>
      </c>
      <c r="D137" s="247" t="s">
        <v>175</v>
      </c>
      <c r="E137" s="248" t="s">
        <v>260</v>
      </c>
      <c r="F137" s="249" t="s">
        <v>261</v>
      </c>
      <c r="G137" s="250" t="s">
        <v>262</v>
      </c>
      <c r="H137" s="251">
        <v>1983.011</v>
      </c>
      <c r="I137" s="252"/>
      <c r="J137" s="253">
        <f>ROUND(I137*H137,2)</f>
        <v>0</v>
      </c>
      <c r="K137" s="249" t="s">
        <v>183</v>
      </c>
      <c r="L137" s="254"/>
      <c r="M137" s="255" t="s">
        <v>19</v>
      </c>
      <c r="N137" s="256" t="s">
        <v>43</v>
      </c>
      <c r="O137" s="83"/>
      <c r="P137" s="220">
        <f>O137*H137</f>
        <v>0</v>
      </c>
      <c r="Q137" s="220">
        <v>1</v>
      </c>
      <c r="R137" s="220">
        <f>Q137*H137</f>
        <v>1983.011</v>
      </c>
      <c r="S137" s="220">
        <v>0</v>
      </c>
      <c r="T137" s="221">
        <f>S137*H137</f>
        <v>0</v>
      </c>
      <c r="U137" s="37"/>
      <c r="V137" s="37"/>
      <c r="W137" s="37"/>
      <c r="X137" s="37"/>
      <c r="Y137" s="37"/>
      <c r="Z137" s="37"/>
      <c r="AA137" s="37"/>
      <c r="AB137" s="37"/>
      <c r="AC137" s="37"/>
      <c r="AD137" s="37"/>
      <c r="AE137" s="37"/>
      <c r="AR137" s="222" t="s">
        <v>178</v>
      </c>
      <c r="AT137" s="222" t="s">
        <v>175</v>
      </c>
      <c r="AU137" s="222" t="s">
        <v>82</v>
      </c>
      <c r="AY137" s="16" t="s">
        <v>136</v>
      </c>
      <c r="BE137" s="223">
        <f>IF(N137="základní",J137,0)</f>
        <v>0</v>
      </c>
      <c r="BF137" s="223">
        <f>IF(N137="snížená",J137,0)</f>
        <v>0</v>
      </c>
      <c r="BG137" s="223">
        <f>IF(N137="zákl. přenesená",J137,0)</f>
        <v>0</v>
      </c>
      <c r="BH137" s="223">
        <f>IF(N137="sníž. přenesená",J137,0)</f>
        <v>0</v>
      </c>
      <c r="BI137" s="223">
        <f>IF(N137="nulová",J137,0)</f>
        <v>0</v>
      </c>
      <c r="BJ137" s="16" t="s">
        <v>80</v>
      </c>
      <c r="BK137" s="223">
        <f>ROUND(I137*H137,2)</f>
        <v>0</v>
      </c>
      <c r="BL137" s="16" t="s">
        <v>144</v>
      </c>
      <c r="BM137" s="222" t="s">
        <v>263</v>
      </c>
    </row>
    <row r="138" s="13" customFormat="1">
      <c r="A138" s="13"/>
      <c r="B138" s="224"/>
      <c r="C138" s="225"/>
      <c r="D138" s="226" t="s">
        <v>146</v>
      </c>
      <c r="E138" s="227" t="s">
        <v>19</v>
      </c>
      <c r="F138" s="228" t="s">
        <v>264</v>
      </c>
      <c r="G138" s="225"/>
      <c r="H138" s="229">
        <v>1974.011</v>
      </c>
      <c r="I138" s="230"/>
      <c r="J138" s="225"/>
      <c r="K138" s="225"/>
      <c r="L138" s="231"/>
      <c r="M138" s="232"/>
      <c r="N138" s="233"/>
      <c r="O138" s="233"/>
      <c r="P138" s="233"/>
      <c r="Q138" s="233"/>
      <c r="R138" s="233"/>
      <c r="S138" s="233"/>
      <c r="T138" s="234"/>
      <c r="U138" s="13"/>
      <c r="V138" s="13"/>
      <c r="W138" s="13"/>
      <c r="X138" s="13"/>
      <c r="Y138" s="13"/>
      <c r="Z138" s="13"/>
      <c r="AA138" s="13"/>
      <c r="AB138" s="13"/>
      <c r="AC138" s="13"/>
      <c r="AD138" s="13"/>
      <c r="AE138" s="13"/>
      <c r="AT138" s="235" t="s">
        <v>146</v>
      </c>
      <c r="AU138" s="235" t="s">
        <v>82</v>
      </c>
      <c r="AV138" s="13" t="s">
        <v>82</v>
      </c>
      <c r="AW138" s="13" t="s">
        <v>33</v>
      </c>
      <c r="AX138" s="13" t="s">
        <v>72</v>
      </c>
      <c r="AY138" s="235" t="s">
        <v>136</v>
      </c>
    </row>
    <row r="139" s="13" customFormat="1">
      <c r="A139" s="13"/>
      <c r="B139" s="224"/>
      <c r="C139" s="225"/>
      <c r="D139" s="226" t="s">
        <v>146</v>
      </c>
      <c r="E139" s="227" t="s">
        <v>19</v>
      </c>
      <c r="F139" s="228" t="s">
        <v>265</v>
      </c>
      <c r="G139" s="225"/>
      <c r="H139" s="229">
        <v>9</v>
      </c>
      <c r="I139" s="230"/>
      <c r="J139" s="225"/>
      <c r="K139" s="225"/>
      <c r="L139" s="231"/>
      <c r="M139" s="232"/>
      <c r="N139" s="233"/>
      <c r="O139" s="233"/>
      <c r="P139" s="233"/>
      <c r="Q139" s="233"/>
      <c r="R139" s="233"/>
      <c r="S139" s="233"/>
      <c r="T139" s="234"/>
      <c r="U139" s="13"/>
      <c r="V139" s="13"/>
      <c r="W139" s="13"/>
      <c r="X139" s="13"/>
      <c r="Y139" s="13"/>
      <c r="Z139" s="13"/>
      <c r="AA139" s="13"/>
      <c r="AB139" s="13"/>
      <c r="AC139" s="13"/>
      <c r="AD139" s="13"/>
      <c r="AE139" s="13"/>
      <c r="AT139" s="235" t="s">
        <v>146</v>
      </c>
      <c r="AU139" s="235" t="s">
        <v>82</v>
      </c>
      <c r="AV139" s="13" t="s">
        <v>82</v>
      </c>
      <c r="AW139" s="13" t="s">
        <v>33</v>
      </c>
      <c r="AX139" s="13" t="s">
        <v>72</v>
      </c>
      <c r="AY139" s="235" t="s">
        <v>136</v>
      </c>
    </row>
    <row r="140" s="14" customFormat="1">
      <c r="A140" s="14"/>
      <c r="B140" s="236"/>
      <c r="C140" s="237"/>
      <c r="D140" s="226" t="s">
        <v>146</v>
      </c>
      <c r="E140" s="238" t="s">
        <v>19</v>
      </c>
      <c r="F140" s="239" t="s">
        <v>158</v>
      </c>
      <c r="G140" s="237"/>
      <c r="H140" s="240">
        <v>1983.011</v>
      </c>
      <c r="I140" s="241"/>
      <c r="J140" s="237"/>
      <c r="K140" s="237"/>
      <c r="L140" s="242"/>
      <c r="M140" s="243"/>
      <c r="N140" s="244"/>
      <c r="O140" s="244"/>
      <c r="P140" s="244"/>
      <c r="Q140" s="244"/>
      <c r="R140" s="244"/>
      <c r="S140" s="244"/>
      <c r="T140" s="245"/>
      <c r="U140" s="14"/>
      <c r="V140" s="14"/>
      <c r="W140" s="14"/>
      <c r="X140" s="14"/>
      <c r="Y140" s="14"/>
      <c r="Z140" s="14"/>
      <c r="AA140" s="14"/>
      <c r="AB140" s="14"/>
      <c r="AC140" s="14"/>
      <c r="AD140" s="14"/>
      <c r="AE140" s="14"/>
      <c r="AT140" s="246" t="s">
        <v>146</v>
      </c>
      <c r="AU140" s="246" t="s">
        <v>82</v>
      </c>
      <c r="AV140" s="14" t="s">
        <v>144</v>
      </c>
      <c r="AW140" s="14" t="s">
        <v>33</v>
      </c>
      <c r="AX140" s="14" t="s">
        <v>80</v>
      </c>
      <c r="AY140" s="246" t="s">
        <v>136</v>
      </c>
    </row>
    <row r="141" s="2" customFormat="1" ht="142.2" customHeight="1">
      <c r="A141" s="37"/>
      <c r="B141" s="38"/>
      <c r="C141" s="211" t="s">
        <v>266</v>
      </c>
      <c r="D141" s="211" t="s">
        <v>139</v>
      </c>
      <c r="E141" s="212" t="s">
        <v>267</v>
      </c>
      <c r="F141" s="213" t="s">
        <v>268</v>
      </c>
      <c r="G141" s="214" t="s">
        <v>269</v>
      </c>
      <c r="H141" s="215">
        <v>50</v>
      </c>
      <c r="I141" s="216"/>
      <c r="J141" s="217">
        <f>ROUND(I141*H141,2)</f>
        <v>0</v>
      </c>
      <c r="K141" s="213" t="s">
        <v>143</v>
      </c>
      <c r="L141" s="43"/>
      <c r="M141" s="218" t="s">
        <v>19</v>
      </c>
      <c r="N141" s="219" t="s">
        <v>43</v>
      </c>
      <c r="O141" s="83"/>
      <c r="P141" s="220">
        <f>O141*H141</f>
        <v>0</v>
      </c>
      <c r="Q141" s="220">
        <v>0</v>
      </c>
      <c r="R141" s="220">
        <f>Q141*H141</f>
        <v>0</v>
      </c>
      <c r="S141" s="220">
        <v>0</v>
      </c>
      <c r="T141" s="221">
        <f>S141*H141</f>
        <v>0</v>
      </c>
      <c r="U141" s="37"/>
      <c r="V141" s="37"/>
      <c r="W141" s="37"/>
      <c r="X141" s="37"/>
      <c r="Y141" s="37"/>
      <c r="Z141" s="37"/>
      <c r="AA141" s="37"/>
      <c r="AB141" s="37"/>
      <c r="AC141" s="37"/>
      <c r="AD141" s="37"/>
      <c r="AE141" s="37"/>
      <c r="AR141" s="222" t="s">
        <v>144</v>
      </c>
      <c r="AT141" s="222" t="s">
        <v>139</v>
      </c>
      <c r="AU141" s="222" t="s">
        <v>82</v>
      </c>
      <c r="AY141" s="16" t="s">
        <v>136</v>
      </c>
      <c r="BE141" s="223">
        <f>IF(N141="základní",J141,0)</f>
        <v>0</v>
      </c>
      <c r="BF141" s="223">
        <f>IF(N141="snížená",J141,0)</f>
        <v>0</v>
      </c>
      <c r="BG141" s="223">
        <f>IF(N141="zákl. přenesená",J141,0)</f>
        <v>0</v>
      </c>
      <c r="BH141" s="223">
        <f>IF(N141="sníž. přenesená",J141,0)</f>
        <v>0</v>
      </c>
      <c r="BI141" s="223">
        <f>IF(N141="nulová",J141,0)</f>
        <v>0</v>
      </c>
      <c r="BJ141" s="16" t="s">
        <v>80</v>
      </c>
      <c r="BK141" s="223">
        <f>ROUND(I141*H141,2)</f>
        <v>0</v>
      </c>
      <c r="BL141" s="16" t="s">
        <v>144</v>
      </c>
      <c r="BM141" s="222" t="s">
        <v>270</v>
      </c>
    </row>
    <row r="142" s="13" customFormat="1">
      <c r="A142" s="13"/>
      <c r="B142" s="224"/>
      <c r="C142" s="225"/>
      <c r="D142" s="226" t="s">
        <v>146</v>
      </c>
      <c r="E142" s="227" t="s">
        <v>19</v>
      </c>
      <c r="F142" s="228" t="s">
        <v>271</v>
      </c>
      <c r="G142" s="225"/>
      <c r="H142" s="229">
        <v>50</v>
      </c>
      <c r="I142" s="230"/>
      <c r="J142" s="225"/>
      <c r="K142" s="225"/>
      <c r="L142" s="231"/>
      <c r="M142" s="232"/>
      <c r="N142" s="233"/>
      <c r="O142" s="233"/>
      <c r="P142" s="233"/>
      <c r="Q142" s="233"/>
      <c r="R142" s="233"/>
      <c r="S142" s="233"/>
      <c r="T142" s="234"/>
      <c r="U142" s="13"/>
      <c r="V142" s="13"/>
      <c r="W142" s="13"/>
      <c r="X142" s="13"/>
      <c r="Y142" s="13"/>
      <c r="Z142" s="13"/>
      <c r="AA142" s="13"/>
      <c r="AB142" s="13"/>
      <c r="AC142" s="13"/>
      <c r="AD142" s="13"/>
      <c r="AE142" s="13"/>
      <c r="AT142" s="235" t="s">
        <v>146</v>
      </c>
      <c r="AU142" s="235" t="s">
        <v>82</v>
      </c>
      <c r="AV142" s="13" t="s">
        <v>82</v>
      </c>
      <c r="AW142" s="13" t="s">
        <v>33</v>
      </c>
      <c r="AX142" s="13" t="s">
        <v>72</v>
      </c>
      <c r="AY142" s="235" t="s">
        <v>136</v>
      </c>
    </row>
    <row r="143" s="14" customFormat="1">
      <c r="A143" s="14"/>
      <c r="B143" s="236"/>
      <c r="C143" s="237"/>
      <c r="D143" s="226" t="s">
        <v>146</v>
      </c>
      <c r="E143" s="238" t="s">
        <v>19</v>
      </c>
      <c r="F143" s="239" t="s">
        <v>158</v>
      </c>
      <c r="G143" s="237"/>
      <c r="H143" s="240">
        <v>50</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146</v>
      </c>
      <c r="AU143" s="246" t="s">
        <v>82</v>
      </c>
      <c r="AV143" s="14" t="s">
        <v>144</v>
      </c>
      <c r="AW143" s="14" t="s">
        <v>33</v>
      </c>
      <c r="AX143" s="14" t="s">
        <v>80</v>
      </c>
      <c r="AY143" s="246" t="s">
        <v>136</v>
      </c>
    </row>
    <row r="144" s="2" customFormat="1" ht="114.9" customHeight="1">
      <c r="A144" s="37"/>
      <c r="B144" s="38"/>
      <c r="C144" s="211" t="s">
        <v>272</v>
      </c>
      <c r="D144" s="211" t="s">
        <v>139</v>
      </c>
      <c r="E144" s="212" t="s">
        <v>273</v>
      </c>
      <c r="F144" s="213" t="s">
        <v>274</v>
      </c>
      <c r="G144" s="214" t="s">
        <v>269</v>
      </c>
      <c r="H144" s="215">
        <v>34</v>
      </c>
      <c r="I144" s="216"/>
      <c r="J144" s="217">
        <f>ROUND(I144*H144,2)</f>
        <v>0</v>
      </c>
      <c r="K144" s="213" t="s">
        <v>143</v>
      </c>
      <c r="L144" s="43"/>
      <c r="M144" s="218" t="s">
        <v>19</v>
      </c>
      <c r="N144" s="219" t="s">
        <v>43</v>
      </c>
      <c r="O144" s="83"/>
      <c r="P144" s="220">
        <f>O144*H144</f>
        <v>0</v>
      </c>
      <c r="Q144" s="220">
        <v>0</v>
      </c>
      <c r="R144" s="220">
        <f>Q144*H144</f>
        <v>0</v>
      </c>
      <c r="S144" s="220">
        <v>0</v>
      </c>
      <c r="T144" s="221">
        <f>S144*H144</f>
        <v>0</v>
      </c>
      <c r="U144" s="37"/>
      <c r="V144" s="37"/>
      <c r="W144" s="37"/>
      <c r="X144" s="37"/>
      <c r="Y144" s="37"/>
      <c r="Z144" s="37"/>
      <c r="AA144" s="37"/>
      <c r="AB144" s="37"/>
      <c r="AC144" s="37"/>
      <c r="AD144" s="37"/>
      <c r="AE144" s="37"/>
      <c r="AR144" s="222" t="s">
        <v>144</v>
      </c>
      <c r="AT144" s="222" t="s">
        <v>139</v>
      </c>
      <c r="AU144" s="222" t="s">
        <v>82</v>
      </c>
      <c r="AY144" s="16" t="s">
        <v>136</v>
      </c>
      <c r="BE144" s="223">
        <f>IF(N144="základní",J144,0)</f>
        <v>0</v>
      </c>
      <c r="BF144" s="223">
        <f>IF(N144="snížená",J144,0)</f>
        <v>0</v>
      </c>
      <c r="BG144" s="223">
        <f>IF(N144="zákl. přenesená",J144,0)</f>
        <v>0</v>
      </c>
      <c r="BH144" s="223">
        <f>IF(N144="sníž. přenesená",J144,0)</f>
        <v>0</v>
      </c>
      <c r="BI144" s="223">
        <f>IF(N144="nulová",J144,0)</f>
        <v>0</v>
      </c>
      <c r="BJ144" s="16" t="s">
        <v>80</v>
      </c>
      <c r="BK144" s="223">
        <f>ROUND(I144*H144,2)</f>
        <v>0</v>
      </c>
      <c r="BL144" s="16" t="s">
        <v>144</v>
      </c>
      <c r="BM144" s="222" t="s">
        <v>275</v>
      </c>
    </row>
    <row r="145" s="13" customFormat="1">
      <c r="A145" s="13"/>
      <c r="B145" s="224"/>
      <c r="C145" s="225"/>
      <c r="D145" s="226" t="s">
        <v>146</v>
      </c>
      <c r="E145" s="227" t="s">
        <v>19</v>
      </c>
      <c r="F145" s="228" t="s">
        <v>276</v>
      </c>
      <c r="G145" s="225"/>
      <c r="H145" s="229">
        <v>34</v>
      </c>
      <c r="I145" s="230"/>
      <c r="J145" s="225"/>
      <c r="K145" s="225"/>
      <c r="L145" s="231"/>
      <c r="M145" s="232"/>
      <c r="N145" s="233"/>
      <c r="O145" s="233"/>
      <c r="P145" s="233"/>
      <c r="Q145" s="233"/>
      <c r="R145" s="233"/>
      <c r="S145" s="233"/>
      <c r="T145" s="234"/>
      <c r="U145" s="13"/>
      <c r="V145" s="13"/>
      <c r="W145" s="13"/>
      <c r="X145" s="13"/>
      <c r="Y145" s="13"/>
      <c r="Z145" s="13"/>
      <c r="AA145" s="13"/>
      <c r="AB145" s="13"/>
      <c r="AC145" s="13"/>
      <c r="AD145" s="13"/>
      <c r="AE145" s="13"/>
      <c r="AT145" s="235" t="s">
        <v>146</v>
      </c>
      <c r="AU145" s="235" t="s">
        <v>82</v>
      </c>
      <c r="AV145" s="13" t="s">
        <v>82</v>
      </c>
      <c r="AW145" s="13" t="s">
        <v>33</v>
      </c>
      <c r="AX145" s="13" t="s">
        <v>80</v>
      </c>
      <c r="AY145" s="235" t="s">
        <v>136</v>
      </c>
    </row>
    <row r="146" s="2" customFormat="1" ht="90" customHeight="1">
      <c r="A146" s="37"/>
      <c r="B146" s="38"/>
      <c r="C146" s="211" t="s">
        <v>277</v>
      </c>
      <c r="D146" s="211" t="s">
        <v>139</v>
      </c>
      <c r="E146" s="212" t="s">
        <v>278</v>
      </c>
      <c r="F146" s="213" t="s">
        <v>279</v>
      </c>
      <c r="G146" s="214" t="s">
        <v>269</v>
      </c>
      <c r="H146" s="215">
        <v>10</v>
      </c>
      <c r="I146" s="216"/>
      <c r="J146" s="217">
        <f>ROUND(I146*H146,2)</f>
        <v>0</v>
      </c>
      <c r="K146" s="213" t="s">
        <v>143</v>
      </c>
      <c r="L146" s="43"/>
      <c r="M146" s="218" t="s">
        <v>19</v>
      </c>
      <c r="N146" s="219" t="s">
        <v>43</v>
      </c>
      <c r="O146" s="83"/>
      <c r="P146" s="220">
        <f>O146*H146</f>
        <v>0</v>
      </c>
      <c r="Q146" s="220">
        <v>0</v>
      </c>
      <c r="R146" s="220">
        <f>Q146*H146</f>
        <v>0</v>
      </c>
      <c r="S146" s="220">
        <v>0</v>
      </c>
      <c r="T146" s="221">
        <f>S146*H146</f>
        <v>0</v>
      </c>
      <c r="U146" s="37"/>
      <c r="V146" s="37"/>
      <c r="W146" s="37"/>
      <c r="X146" s="37"/>
      <c r="Y146" s="37"/>
      <c r="Z146" s="37"/>
      <c r="AA146" s="37"/>
      <c r="AB146" s="37"/>
      <c r="AC146" s="37"/>
      <c r="AD146" s="37"/>
      <c r="AE146" s="37"/>
      <c r="AR146" s="222" t="s">
        <v>144</v>
      </c>
      <c r="AT146" s="222" t="s">
        <v>139</v>
      </c>
      <c r="AU146" s="222" t="s">
        <v>82</v>
      </c>
      <c r="AY146" s="16" t="s">
        <v>136</v>
      </c>
      <c r="BE146" s="223">
        <f>IF(N146="základní",J146,0)</f>
        <v>0</v>
      </c>
      <c r="BF146" s="223">
        <f>IF(N146="snížená",J146,0)</f>
        <v>0</v>
      </c>
      <c r="BG146" s="223">
        <f>IF(N146="zákl. přenesená",J146,0)</f>
        <v>0</v>
      </c>
      <c r="BH146" s="223">
        <f>IF(N146="sníž. přenesená",J146,0)</f>
        <v>0</v>
      </c>
      <c r="BI146" s="223">
        <f>IF(N146="nulová",J146,0)</f>
        <v>0</v>
      </c>
      <c r="BJ146" s="16" t="s">
        <v>80</v>
      </c>
      <c r="BK146" s="223">
        <f>ROUND(I146*H146,2)</f>
        <v>0</v>
      </c>
      <c r="BL146" s="16" t="s">
        <v>144</v>
      </c>
      <c r="BM146" s="222" t="s">
        <v>280</v>
      </c>
    </row>
    <row r="147" s="2" customFormat="1" ht="90" customHeight="1">
      <c r="A147" s="37"/>
      <c r="B147" s="38"/>
      <c r="C147" s="211" t="s">
        <v>281</v>
      </c>
      <c r="D147" s="211" t="s">
        <v>139</v>
      </c>
      <c r="E147" s="212" t="s">
        <v>282</v>
      </c>
      <c r="F147" s="213" t="s">
        <v>283</v>
      </c>
      <c r="G147" s="214" t="s">
        <v>171</v>
      </c>
      <c r="H147" s="215">
        <v>3798</v>
      </c>
      <c r="I147" s="216"/>
      <c r="J147" s="217">
        <f>ROUND(I147*H147,2)</f>
        <v>0</v>
      </c>
      <c r="K147" s="213" t="s">
        <v>143</v>
      </c>
      <c r="L147" s="43"/>
      <c r="M147" s="218" t="s">
        <v>19</v>
      </c>
      <c r="N147" s="219" t="s">
        <v>43</v>
      </c>
      <c r="O147" s="83"/>
      <c r="P147" s="220">
        <f>O147*H147</f>
        <v>0</v>
      </c>
      <c r="Q147" s="220">
        <v>0</v>
      </c>
      <c r="R147" s="220">
        <f>Q147*H147</f>
        <v>0</v>
      </c>
      <c r="S147" s="220">
        <v>0</v>
      </c>
      <c r="T147" s="221">
        <f>S147*H147</f>
        <v>0</v>
      </c>
      <c r="U147" s="37"/>
      <c r="V147" s="37"/>
      <c r="W147" s="37"/>
      <c r="X147" s="37"/>
      <c r="Y147" s="37"/>
      <c r="Z147" s="37"/>
      <c r="AA147" s="37"/>
      <c r="AB147" s="37"/>
      <c r="AC147" s="37"/>
      <c r="AD147" s="37"/>
      <c r="AE147" s="37"/>
      <c r="AR147" s="222" t="s">
        <v>144</v>
      </c>
      <c r="AT147" s="222" t="s">
        <v>139</v>
      </c>
      <c r="AU147" s="222" t="s">
        <v>82</v>
      </c>
      <c r="AY147" s="16" t="s">
        <v>136</v>
      </c>
      <c r="BE147" s="223">
        <f>IF(N147="základní",J147,0)</f>
        <v>0</v>
      </c>
      <c r="BF147" s="223">
        <f>IF(N147="snížená",J147,0)</f>
        <v>0</v>
      </c>
      <c r="BG147" s="223">
        <f>IF(N147="zákl. přenesená",J147,0)</f>
        <v>0</v>
      </c>
      <c r="BH147" s="223">
        <f>IF(N147="sníž. přenesená",J147,0)</f>
        <v>0</v>
      </c>
      <c r="BI147" s="223">
        <f>IF(N147="nulová",J147,0)</f>
        <v>0</v>
      </c>
      <c r="BJ147" s="16" t="s">
        <v>80</v>
      </c>
      <c r="BK147" s="223">
        <f>ROUND(I147*H147,2)</f>
        <v>0</v>
      </c>
      <c r="BL147" s="16" t="s">
        <v>144</v>
      </c>
      <c r="BM147" s="222" t="s">
        <v>284</v>
      </c>
    </row>
    <row r="148" s="13" customFormat="1">
      <c r="A148" s="13"/>
      <c r="B148" s="224"/>
      <c r="C148" s="225"/>
      <c r="D148" s="226" t="s">
        <v>146</v>
      </c>
      <c r="E148" s="227" t="s">
        <v>19</v>
      </c>
      <c r="F148" s="228" t="s">
        <v>173</v>
      </c>
      <c r="G148" s="225"/>
      <c r="H148" s="229">
        <v>3798</v>
      </c>
      <c r="I148" s="230"/>
      <c r="J148" s="225"/>
      <c r="K148" s="225"/>
      <c r="L148" s="231"/>
      <c r="M148" s="232"/>
      <c r="N148" s="233"/>
      <c r="O148" s="233"/>
      <c r="P148" s="233"/>
      <c r="Q148" s="233"/>
      <c r="R148" s="233"/>
      <c r="S148" s="233"/>
      <c r="T148" s="234"/>
      <c r="U148" s="13"/>
      <c r="V148" s="13"/>
      <c r="W148" s="13"/>
      <c r="X148" s="13"/>
      <c r="Y148" s="13"/>
      <c r="Z148" s="13"/>
      <c r="AA148" s="13"/>
      <c r="AB148" s="13"/>
      <c r="AC148" s="13"/>
      <c r="AD148" s="13"/>
      <c r="AE148" s="13"/>
      <c r="AT148" s="235" t="s">
        <v>146</v>
      </c>
      <c r="AU148" s="235" t="s">
        <v>82</v>
      </c>
      <c r="AV148" s="13" t="s">
        <v>82</v>
      </c>
      <c r="AW148" s="13" t="s">
        <v>33</v>
      </c>
      <c r="AX148" s="13" t="s">
        <v>80</v>
      </c>
      <c r="AY148" s="235" t="s">
        <v>136</v>
      </c>
    </row>
    <row r="149" s="2" customFormat="1" ht="90" customHeight="1">
      <c r="A149" s="37"/>
      <c r="B149" s="38"/>
      <c r="C149" s="211" t="s">
        <v>285</v>
      </c>
      <c r="D149" s="211" t="s">
        <v>139</v>
      </c>
      <c r="E149" s="212" t="s">
        <v>286</v>
      </c>
      <c r="F149" s="213" t="s">
        <v>287</v>
      </c>
      <c r="G149" s="214" t="s">
        <v>171</v>
      </c>
      <c r="H149" s="215">
        <v>3798</v>
      </c>
      <c r="I149" s="216"/>
      <c r="J149" s="217">
        <f>ROUND(I149*H149,2)</f>
        <v>0</v>
      </c>
      <c r="K149" s="213" t="s">
        <v>143</v>
      </c>
      <c r="L149" s="43"/>
      <c r="M149" s="218" t="s">
        <v>19</v>
      </c>
      <c r="N149" s="219" t="s">
        <v>43</v>
      </c>
      <c r="O149" s="83"/>
      <c r="P149" s="220">
        <f>O149*H149</f>
        <v>0</v>
      </c>
      <c r="Q149" s="220">
        <v>0</v>
      </c>
      <c r="R149" s="220">
        <f>Q149*H149</f>
        <v>0</v>
      </c>
      <c r="S149" s="220">
        <v>0</v>
      </c>
      <c r="T149" s="221">
        <f>S149*H149</f>
        <v>0</v>
      </c>
      <c r="U149" s="37"/>
      <c r="V149" s="37"/>
      <c r="W149" s="37"/>
      <c r="X149" s="37"/>
      <c r="Y149" s="37"/>
      <c r="Z149" s="37"/>
      <c r="AA149" s="37"/>
      <c r="AB149" s="37"/>
      <c r="AC149" s="37"/>
      <c r="AD149" s="37"/>
      <c r="AE149" s="37"/>
      <c r="AR149" s="222" t="s">
        <v>144</v>
      </c>
      <c r="AT149" s="222" t="s">
        <v>139</v>
      </c>
      <c r="AU149" s="222" t="s">
        <v>82</v>
      </c>
      <c r="AY149" s="16" t="s">
        <v>136</v>
      </c>
      <c r="BE149" s="223">
        <f>IF(N149="základní",J149,0)</f>
        <v>0</v>
      </c>
      <c r="BF149" s="223">
        <f>IF(N149="snížená",J149,0)</f>
        <v>0</v>
      </c>
      <c r="BG149" s="223">
        <f>IF(N149="zákl. přenesená",J149,0)</f>
        <v>0</v>
      </c>
      <c r="BH149" s="223">
        <f>IF(N149="sníž. přenesená",J149,0)</f>
        <v>0</v>
      </c>
      <c r="BI149" s="223">
        <f>IF(N149="nulová",J149,0)</f>
        <v>0</v>
      </c>
      <c r="BJ149" s="16" t="s">
        <v>80</v>
      </c>
      <c r="BK149" s="223">
        <f>ROUND(I149*H149,2)</f>
        <v>0</v>
      </c>
      <c r="BL149" s="16" t="s">
        <v>144</v>
      </c>
      <c r="BM149" s="222" t="s">
        <v>288</v>
      </c>
    </row>
    <row r="150" s="13" customFormat="1">
      <c r="A150" s="13"/>
      <c r="B150" s="224"/>
      <c r="C150" s="225"/>
      <c r="D150" s="226" t="s">
        <v>146</v>
      </c>
      <c r="E150" s="227" t="s">
        <v>19</v>
      </c>
      <c r="F150" s="228" t="s">
        <v>173</v>
      </c>
      <c r="G150" s="225"/>
      <c r="H150" s="229">
        <v>3798</v>
      </c>
      <c r="I150" s="230"/>
      <c r="J150" s="225"/>
      <c r="K150" s="225"/>
      <c r="L150" s="231"/>
      <c r="M150" s="232"/>
      <c r="N150" s="233"/>
      <c r="O150" s="233"/>
      <c r="P150" s="233"/>
      <c r="Q150" s="233"/>
      <c r="R150" s="233"/>
      <c r="S150" s="233"/>
      <c r="T150" s="234"/>
      <c r="U150" s="13"/>
      <c r="V150" s="13"/>
      <c r="W150" s="13"/>
      <c r="X150" s="13"/>
      <c r="Y150" s="13"/>
      <c r="Z150" s="13"/>
      <c r="AA150" s="13"/>
      <c r="AB150" s="13"/>
      <c r="AC150" s="13"/>
      <c r="AD150" s="13"/>
      <c r="AE150" s="13"/>
      <c r="AT150" s="235" t="s">
        <v>146</v>
      </c>
      <c r="AU150" s="235" t="s">
        <v>82</v>
      </c>
      <c r="AV150" s="13" t="s">
        <v>82</v>
      </c>
      <c r="AW150" s="13" t="s">
        <v>33</v>
      </c>
      <c r="AX150" s="13" t="s">
        <v>80</v>
      </c>
      <c r="AY150" s="235" t="s">
        <v>136</v>
      </c>
    </row>
    <row r="151" s="2" customFormat="1" ht="44.25" customHeight="1">
      <c r="A151" s="37"/>
      <c r="B151" s="38"/>
      <c r="C151" s="211" t="s">
        <v>289</v>
      </c>
      <c r="D151" s="211" t="s">
        <v>139</v>
      </c>
      <c r="E151" s="212" t="s">
        <v>290</v>
      </c>
      <c r="F151" s="213" t="s">
        <v>291</v>
      </c>
      <c r="G151" s="214" t="s">
        <v>150</v>
      </c>
      <c r="H151" s="215">
        <v>10</v>
      </c>
      <c r="I151" s="216"/>
      <c r="J151" s="217">
        <f>ROUND(I151*H151,2)</f>
        <v>0</v>
      </c>
      <c r="K151" s="213" t="s">
        <v>143</v>
      </c>
      <c r="L151" s="43"/>
      <c r="M151" s="218" t="s">
        <v>19</v>
      </c>
      <c r="N151" s="219" t="s">
        <v>43</v>
      </c>
      <c r="O151" s="83"/>
      <c r="P151" s="220">
        <f>O151*H151</f>
        <v>0</v>
      </c>
      <c r="Q151" s="220">
        <v>0</v>
      </c>
      <c r="R151" s="220">
        <f>Q151*H151</f>
        <v>0</v>
      </c>
      <c r="S151" s="220">
        <v>0</v>
      </c>
      <c r="T151" s="221">
        <f>S151*H151</f>
        <v>0</v>
      </c>
      <c r="U151" s="37"/>
      <c r="V151" s="37"/>
      <c r="W151" s="37"/>
      <c r="X151" s="37"/>
      <c r="Y151" s="37"/>
      <c r="Z151" s="37"/>
      <c r="AA151" s="37"/>
      <c r="AB151" s="37"/>
      <c r="AC151" s="37"/>
      <c r="AD151" s="37"/>
      <c r="AE151" s="37"/>
      <c r="AR151" s="222" t="s">
        <v>144</v>
      </c>
      <c r="AT151" s="222" t="s">
        <v>139</v>
      </c>
      <c r="AU151" s="222" t="s">
        <v>82</v>
      </c>
      <c r="AY151" s="16" t="s">
        <v>136</v>
      </c>
      <c r="BE151" s="223">
        <f>IF(N151="základní",J151,0)</f>
        <v>0</v>
      </c>
      <c r="BF151" s="223">
        <f>IF(N151="snížená",J151,0)</f>
        <v>0</v>
      </c>
      <c r="BG151" s="223">
        <f>IF(N151="zákl. přenesená",J151,0)</f>
        <v>0</v>
      </c>
      <c r="BH151" s="223">
        <f>IF(N151="sníž. přenesená",J151,0)</f>
        <v>0</v>
      </c>
      <c r="BI151" s="223">
        <f>IF(N151="nulová",J151,0)</f>
        <v>0</v>
      </c>
      <c r="BJ151" s="16" t="s">
        <v>80</v>
      </c>
      <c r="BK151" s="223">
        <f>ROUND(I151*H151,2)</f>
        <v>0</v>
      </c>
      <c r="BL151" s="16" t="s">
        <v>144</v>
      </c>
      <c r="BM151" s="222" t="s">
        <v>292</v>
      </c>
    </row>
    <row r="152" s="2" customFormat="1" ht="66.75" customHeight="1">
      <c r="A152" s="37"/>
      <c r="B152" s="38"/>
      <c r="C152" s="211" t="s">
        <v>293</v>
      </c>
      <c r="D152" s="211" t="s">
        <v>139</v>
      </c>
      <c r="E152" s="212" t="s">
        <v>294</v>
      </c>
      <c r="F152" s="213" t="s">
        <v>295</v>
      </c>
      <c r="G152" s="214" t="s">
        <v>150</v>
      </c>
      <c r="H152" s="215">
        <v>9</v>
      </c>
      <c r="I152" s="216"/>
      <c r="J152" s="217">
        <f>ROUND(I152*H152,2)</f>
        <v>0</v>
      </c>
      <c r="K152" s="213" t="s">
        <v>143</v>
      </c>
      <c r="L152" s="43"/>
      <c r="M152" s="218" t="s">
        <v>19</v>
      </c>
      <c r="N152" s="219" t="s">
        <v>43</v>
      </c>
      <c r="O152" s="83"/>
      <c r="P152" s="220">
        <f>O152*H152</f>
        <v>0</v>
      </c>
      <c r="Q152" s="220">
        <v>0</v>
      </c>
      <c r="R152" s="220">
        <f>Q152*H152</f>
        <v>0</v>
      </c>
      <c r="S152" s="220">
        <v>0</v>
      </c>
      <c r="T152" s="221">
        <f>S152*H152</f>
        <v>0</v>
      </c>
      <c r="U152" s="37"/>
      <c r="V152" s="37"/>
      <c r="W152" s="37"/>
      <c r="X152" s="37"/>
      <c r="Y152" s="37"/>
      <c r="Z152" s="37"/>
      <c r="AA152" s="37"/>
      <c r="AB152" s="37"/>
      <c r="AC152" s="37"/>
      <c r="AD152" s="37"/>
      <c r="AE152" s="37"/>
      <c r="AR152" s="222" t="s">
        <v>144</v>
      </c>
      <c r="AT152" s="222" t="s">
        <v>139</v>
      </c>
      <c r="AU152" s="222" t="s">
        <v>82</v>
      </c>
      <c r="AY152" s="16" t="s">
        <v>136</v>
      </c>
      <c r="BE152" s="223">
        <f>IF(N152="základní",J152,0)</f>
        <v>0</v>
      </c>
      <c r="BF152" s="223">
        <f>IF(N152="snížená",J152,0)</f>
        <v>0</v>
      </c>
      <c r="BG152" s="223">
        <f>IF(N152="zákl. přenesená",J152,0)</f>
        <v>0</v>
      </c>
      <c r="BH152" s="223">
        <f>IF(N152="sníž. přenesená",J152,0)</f>
        <v>0</v>
      </c>
      <c r="BI152" s="223">
        <f>IF(N152="nulová",J152,0)</f>
        <v>0</v>
      </c>
      <c r="BJ152" s="16" t="s">
        <v>80</v>
      </c>
      <c r="BK152" s="223">
        <f>ROUND(I152*H152,2)</f>
        <v>0</v>
      </c>
      <c r="BL152" s="16" t="s">
        <v>144</v>
      </c>
      <c r="BM152" s="222" t="s">
        <v>296</v>
      </c>
    </row>
    <row r="153" s="13" customFormat="1">
      <c r="A153" s="13"/>
      <c r="B153" s="224"/>
      <c r="C153" s="225"/>
      <c r="D153" s="226" t="s">
        <v>146</v>
      </c>
      <c r="E153" s="227" t="s">
        <v>19</v>
      </c>
      <c r="F153" s="228" t="s">
        <v>186</v>
      </c>
      <c r="G153" s="225"/>
      <c r="H153" s="229">
        <v>9</v>
      </c>
      <c r="I153" s="230"/>
      <c r="J153" s="225"/>
      <c r="K153" s="225"/>
      <c r="L153" s="231"/>
      <c r="M153" s="232"/>
      <c r="N153" s="233"/>
      <c r="O153" s="233"/>
      <c r="P153" s="233"/>
      <c r="Q153" s="233"/>
      <c r="R153" s="233"/>
      <c r="S153" s="233"/>
      <c r="T153" s="234"/>
      <c r="U153" s="13"/>
      <c r="V153" s="13"/>
      <c r="W153" s="13"/>
      <c r="X153" s="13"/>
      <c r="Y153" s="13"/>
      <c r="Z153" s="13"/>
      <c r="AA153" s="13"/>
      <c r="AB153" s="13"/>
      <c r="AC153" s="13"/>
      <c r="AD153" s="13"/>
      <c r="AE153" s="13"/>
      <c r="AT153" s="235" t="s">
        <v>146</v>
      </c>
      <c r="AU153" s="235" t="s">
        <v>82</v>
      </c>
      <c r="AV153" s="13" t="s">
        <v>82</v>
      </c>
      <c r="AW153" s="13" t="s">
        <v>33</v>
      </c>
      <c r="AX153" s="13" t="s">
        <v>80</v>
      </c>
      <c r="AY153" s="235" t="s">
        <v>136</v>
      </c>
    </row>
    <row r="154" s="2" customFormat="1" ht="24.15" customHeight="1">
      <c r="A154" s="37"/>
      <c r="B154" s="38"/>
      <c r="C154" s="247" t="s">
        <v>297</v>
      </c>
      <c r="D154" s="247" t="s">
        <v>175</v>
      </c>
      <c r="E154" s="248" t="s">
        <v>298</v>
      </c>
      <c r="F154" s="249" t="s">
        <v>299</v>
      </c>
      <c r="G154" s="250" t="s">
        <v>150</v>
      </c>
      <c r="H154" s="251">
        <v>9</v>
      </c>
      <c r="I154" s="252"/>
      <c r="J154" s="253">
        <f>ROUND(I154*H154,2)</f>
        <v>0</v>
      </c>
      <c r="K154" s="249" t="s">
        <v>143</v>
      </c>
      <c r="L154" s="254"/>
      <c r="M154" s="255" t="s">
        <v>19</v>
      </c>
      <c r="N154" s="256" t="s">
        <v>43</v>
      </c>
      <c r="O154" s="83"/>
      <c r="P154" s="220">
        <f>O154*H154</f>
        <v>0</v>
      </c>
      <c r="Q154" s="220">
        <v>0</v>
      </c>
      <c r="R154" s="220">
        <f>Q154*H154</f>
        <v>0</v>
      </c>
      <c r="S154" s="220">
        <v>0</v>
      </c>
      <c r="T154" s="221">
        <f>S154*H154</f>
        <v>0</v>
      </c>
      <c r="U154" s="37"/>
      <c r="V154" s="37"/>
      <c r="W154" s="37"/>
      <c r="X154" s="37"/>
      <c r="Y154" s="37"/>
      <c r="Z154" s="37"/>
      <c r="AA154" s="37"/>
      <c r="AB154" s="37"/>
      <c r="AC154" s="37"/>
      <c r="AD154" s="37"/>
      <c r="AE154" s="37"/>
      <c r="AR154" s="222" t="s">
        <v>178</v>
      </c>
      <c r="AT154" s="222" t="s">
        <v>175</v>
      </c>
      <c r="AU154" s="222" t="s">
        <v>82</v>
      </c>
      <c r="AY154" s="16" t="s">
        <v>136</v>
      </c>
      <c r="BE154" s="223">
        <f>IF(N154="základní",J154,0)</f>
        <v>0</v>
      </c>
      <c r="BF154" s="223">
        <f>IF(N154="snížená",J154,0)</f>
        <v>0</v>
      </c>
      <c r="BG154" s="223">
        <f>IF(N154="zákl. přenesená",J154,0)</f>
        <v>0</v>
      </c>
      <c r="BH154" s="223">
        <f>IF(N154="sníž. přenesená",J154,0)</f>
        <v>0</v>
      </c>
      <c r="BI154" s="223">
        <f>IF(N154="nulová",J154,0)</f>
        <v>0</v>
      </c>
      <c r="BJ154" s="16" t="s">
        <v>80</v>
      </c>
      <c r="BK154" s="223">
        <f>ROUND(I154*H154,2)</f>
        <v>0</v>
      </c>
      <c r="BL154" s="16" t="s">
        <v>144</v>
      </c>
      <c r="BM154" s="222" t="s">
        <v>300</v>
      </c>
    </row>
    <row r="155" s="2" customFormat="1" ht="49.05" customHeight="1">
      <c r="A155" s="37"/>
      <c r="B155" s="38"/>
      <c r="C155" s="211" t="s">
        <v>301</v>
      </c>
      <c r="D155" s="211" t="s">
        <v>139</v>
      </c>
      <c r="E155" s="212" t="s">
        <v>302</v>
      </c>
      <c r="F155" s="213" t="s">
        <v>303</v>
      </c>
      <c r="G155" s="214" t="s">
        <v>262</v>
      </c>
      <c r="H155" s="215">
        <v>976.63999999999999</v>
      </c>
      <c r="I155" s="216"/>
      <c r="J155" s="217">
        <f>ROUND(I155*H155,2)</f>
        <v>0</v>
      </c>
      <c r="K155" s="213" t="s">
        <v>143</v>
      </c>
      <c r="L155" s="43"/>
      <c r="M155" s="218" t="s">
        <v>19</v>
      </c>
      <c r="N155" s="219" t="s">
        <v>43</v>
      </c>
      <c r="O155" s="83"/>
      <c r="P155" s="220">
        <f>O155*H155</f>
        <v>0</v>
      </c>
      <c r="Q155" s="220">
        <v>0</v>
      </c>
      <c r="R155" s="220">
        <f>Q155*H155</f>
        <v>0</v>
      </c>
      <c r="S155" s="220">
        <v>0</v>
      </c>
      <c r="T155" s="221">
        <f>S155*H155</f>
        <v>0</v>
      </c>
      <c r="U155" s="37"/>
      <c r="V155" s="37"/>
      <c r="W155" s="37"/>
      <c r="X155" s="37"/>
      <c r="Y155" s="37"/>
      <c r="Z155" s="37"/>
      <c r="AA155" s="37"/>
      <c r="AB155" s="37"/>
      <c r="AC155" s="37"/>
      <c r="AD155" s="37"/>
      <c r="AE155" s="37"/>
      <c r="AR155" s="222" t="s">
        <v>144</v>
      </c>
      <c r="AT155" s="222" t="s">
        <v>139</v>
      </c>
      <c r="AU155" s="222" t="s">
        <v>82</v>
      </c>
      <c r="AY155" s="16" t="s">
        <v>136</v>
      </c>
      <c r="BE155" s="223">
        <f>IF(N155="základní",J155,0)</f>
        <v>0</v>
      </c>
      <c r="BF155" s="223">
        <f>IF(N155="snížená",J155,0)</f>
        <v>0</v>
      </c>
      <c r="BG155" s="223">
        <f>IF(N155="zákl. přenesená",J155,0)</f>
        <v>0</v>
      </c>
      <c r="BH155" s="223">
        <f>IF(N155="sníž. přenesená",J155,0)</f>
        <v>0</v>
      </c>
      <c r="BI155" s="223">
        <f>IF(N155="nulová",J155,0)</f>
        <v>0</v>
      </c>
      <c r="BJ155" s="16" t="s">
        <v>80</v>
      </c>
      <c r="BK155" s="223">
        <f>ROUND(I155*H155,2)</f>
        <v>0</v>
      </c>
      <c r="BL155" s="16" t="s">
        <v>144</v>
      </c>
      <c r="BM155" s="222" t="s">
        <v>304</v>
      </c>
    </row>
    <row r="156" s="13" customFormat="1">
      <c r="A156" s="13"/>
      <c r="B156" s="224"/>
      <c r="C156" s="225"/>
      <c r="D156" s="226" t="s">
        <v>146</v>
      </c>
      <c r="E156" s="227" t="s">
        <v>19</v>
      </c>
      <c r="F156" s="228" t="s">
        <v>305</v>
      </c>
      <c r="G156" s="225"/>
      <c r="H156" s="229">
        <v>976.63999999999999</v>
      </c>
      <c r="I156" s="230"/>
      <c r="J156" s="225"/>
      <c r="K156" s="225"/>
      <c r="L156" s="231"/>
      <c r="M156" s="232"/>
      <c r="N156" s="233"/>
      <c r="O156" s="233"/>
      <c r="P156" s="233"/>
      <c r="Q156" s="233"/>
      <c r="R156" s="233"/>
      <c r="S156" s="233"/>
      <c r="T156" s="234"/>
      <c r="U156" s="13"/>
      <c r="V156" s="13"/>
      <c r="W156" s="13"/>
      <c r="X156" s="13"/>
      <c r="Y156" s="13"/>
      <c r="Z156" s="13"/>
      <c r="AA156" s="13"/>
      <c r="AB156" s="13"/>
      <c r="AC156" s="13"/>
      <c r="AD156" s="13"/>
      <c r="AE156" s="13"/>
      <c r="AT156" s="235" t="s">
        <v>146</v>
      </c>
      <c r="AU156" s="235" t="s">
        <v>82</v>
      </c>
      <c r="AV156" s="13" t="s">
        <v>82</v>
      </c>
      <c r="AW156" s="13" t="s">
        <v>33</v>
      </c>
      <c r="AX156" s="13" t="s">
        <v>80</v>
      </c>
      <c r="AY156" s="235" t="s">
        <v>136</v>
      </c>
    </row>
    <row r="157" s="2" customFormat="1" ht="37.8" customHeight="1">
      <c r="A157" s="37"/>
      <c r="B157" s="38"/>
      <c r="C157" s="211" t="s">
        <v>306</v>
      </c>
      <c r="D157" s="211" t="s">
        <v>139</v>
      </c>
      <c r="E157" s="212" t="s">
        <v>307</v>
      </c>
      <c r="F157" s="213" t="s">
        <v>308</v>
      </c>
      <c r="G157" s="214" t="s">
        <v>262</v>
      </c>
      <c r="H157" s="215">
        <v>246.87000000000001</v>
      </c>
      <c r="I157" s="216"/>
      <c r="J157" s="217">
        <f>ROUND(I157*H157,2)</f>
        <v>0</v>
      </c>
      <c r="K157" s="213" t="s">
        <v>143</v>
      </c>
      <c r="L157" s="43"/>
      <c r="M157" s="218" t="s">
        <v>19</v>
      </c>
      <c r="N157" s="219" t="s">
        <v>43</v>
      </c>
      <c r="O157" s="83"/>
      <c r="P157" s="220">
        <f>O157*H157</f>
        <v>0</v>
      </c>
      <c r="Q157" s="220">
        <v>0</v>
      </c>
      <c r="R157" s="220">
        <f>Q157*H157</f>
        <v>0</v>
      </c>
      <c r="S157" s="220">
        <v>0</v>
      </c>
      <c r="T157" s="221">
        <f>S157*H157</f>
        <v>0</v>
      </c>
      <c r="U157" s="37"/>
      <c r="V157" s="37"/>
      <c r="W157" s="37"/>
      <c r="X157" s="37"/>
      <c r="Y157" s="37"/>
      <c r="Z157" s="37"/>
      <c r="AA157" s="37"/>
      <c r="AB157" s="37"/>
      <c r="AC157" s="37"/>
      <c r="AD157" s="37"/>
      <c r="AE157" s="37"/>
      <c r="AR157" s="222" t="s">
        <v>144</v>
      </c>
      <c r="AT157" s="222" t="s">
        <v>139</v>
      </c>
      <c r="AU157" s="222" t="s">
        <v>82</v>
      </c>
      <c r="AY157" s="16" t="s">
        <v>136</v>
      </c>
      <c r="BE157" s="223">
        <f>IF(N157="základní",J157,0)</f>
        <v>0</v>
      </c>
      <c r="BF157" s="223">
        <f>IF(N157="snížená",J157,0)</f>
        <v>0</v>
      </c>
      <c r="BG157" s="223">
        <f>IF(N157="zákl. přenesená",J157,0)</f>
        <v>0</v>
      </c>
      <c r="BH157" s="223">
        <f>IF(N157="sníž. přenesená",J157,0)</f>
        <v>0</v>
      </c>
      <c r="BI157" s="223">
        <f>IF(N157="nulová",J157,0)</f>
        <v>0</v>
      </c>
      <c r="BJ157" s="16" t="s">
        <v>80</v>
      </c>
      <c r="BK157" s="223">
        <f>ROUND(I157*H157,2)</f>
        <v>0</v>
      </c>
      <c r="BL157" s="16" t="s">
        <v>144</v>
      </c>
      <c r="BM157" s="222" t="s">
        <v>309</v>
      </c>
    </row>
    <row r="158" s="13" customFormat="1">
      <c r="A158" s="13"/>
      <c r="B158" s="224"/>
      <c r="C158" s="225"/>
      <c r="D158" s="226" t="s">
        <v>146</v>
      </c>
      <c r="E158" s="227" t="s">
        <v>19</v>
      </c>
      <c r="F158" s="228" t="s">
        <v>310</v>
      </c>
      <c r="G158" s="225"/>
      <c r="H158" s="229">
        <v>246.87000000000001</v>
      </c>
      <c r="I158" s="230"/>
      <c r="J158" s="225"/>
      <c r="K158" s="225"/>
      <c r="L158" s="231"/>
      <c r="M158" s="232"/>
      <c r="N158" s="233"/>
      <c r="O158" s="233"/>
      <c r="P158" s="233"/>
      <c r="Q158" s="233"/>
      <c r="R158" s="233"/>
      <c r="S158" s="233"/>
      <c r="T158" s="234"/>
      <c r="U158" s="13"/>
      <c r="V158" s="13"/>
      <c r="W158" s="13"/>
      <c r="X158" s="13"/>
      <c r="Y158" s="13"/>
      <c r="Z158" s="13"/>
      <c r="AA158" s="13"/>
      <c r="AB158" s="13"/>
      <c r="AC158" s="13"/>
      <c r="AD158" s="13"/>
      <c r="AE158" s="13"/>
      <c r="AT158" s="235" t="s">
        <v>146</v>
      </c>
      <c r="AU158" s="235" t="s">
        <v>82</v>
      </c>
      <c r="AV158" s="13" t="s">
        <v>82</v>
      </c>
      <c r="AW158" s="13" t="s">
        <v>33</v>
      </c>
      <c r="AX158" s="13" t="s">
        <v>80</v>
      </c>
      <c r="AY158" s="235" t="s">
        <v>136</v>
      </c>
    </row>
    <row r="159" s="12" customFormat="1" ht="25.92" customHeight="1">
      <c r="A159" s="12"/>
      <c r="B159" s="195"/>
      <c r="C159" s="196"/>
      <c r="D159" s="197" t="s">
        <v>71</v>
      </c>
      <c r="E159" s="198" t="s">
        <v>311</v>
      </c>
      <c r="F159" s="198" t="s">
        <v>312</v>
      </c>
      <c r="G159" s="196"/>
      <c r="H159" s="196"/>
      <c r="I159" s="199"/>
      <c r="J159" s="200">
        <f>BK159</f>
        <v>0</v>
      </c>
      <c r="K159" s="196"/>
      <c r="L159" s="201"/>
      <c r="M159" s="202"/>
      <c r="N159" s="203"/>
      <c r="O159" s="203"/>
      <c r="P159" s="204">
        <f>SUM(P160:P217)</f>
        <v>0</v>
      </c>
      <c r="Q159" s="203"/>
      <c r="R159" s="204">
        <f>SUM(R160:R217)</f>
        <v>0</v>
      </c>
      <c r="S159" s="203"/>
      <c r="T159" s="205">
        <f>SUM(T160:T217)</f>
        <v>0</v>
      </c>
      <c r="U159" s="12"/>
      <c r="V159" s="12"/>
      <c r="W159" s="12"/>
      <c r="X159" s="12"/>
      <c r="Y159" s="12"/>
      <c r="Z159" s="12"/>
      <c r="AA159" s="12"/>
      <c r="AB159" s="12"/>
      <c r="AC159" s="12"/>
      <c r="AD159" s="12"/>
      <c r="AE159" s="12"/>
      <c r="AR159" s="206" t="s">
        <v>144</v>
      </c>
      <c r="AT159" s="207" t="s">
        <v>71</v>
      </c>
      <c r="AU159" s="207" t="s">
        <v>72</v>
      </c>
      <c r="AY159" s="206" t="s">
        <v>136</v>
      </c>
      <c r="BK159" s="208">
        <f>SUM(BK160:BK217)</f>
        <v>0</v>
      </c>
    </row>
    <row r="160" s="2" customFormat="1" ht="24.15" customHeight="1">
      <c r="A160" s="37"/>
      <c r="B160" s="38"/>
      <c r="C160" s="211" t="s">
        <v>313</v>
      </c>
      <c r="D160" s="211" t="s">
        <v>139</v>
      </c>
      <c r="E160" s="212" t="s">
        <v>314</v>
      </c>
      <c r="F160" s="213" t="s">
        <v>315</v>
      </c>
      <c r="G160" s="214" t="s">
        <v>150</v>
      </c>
      <c r="H160" s="215">
        <v>29</v>
      </c>
      <c r="I160" s="216"/>
      <c r="J160" s="217">
        <f>ROUND(I160*H160,2)</f>
        <v>0</v>
      </c>
      <c r="K160" s="213" t="s">
        <v>143</v>
      </c>
      <c r="L160" s="43"/>
      <c r="M160" s="218" t="s">
        <v>19</v>
      </c>
      <c r="N160" s="219" t="s">
        <v>43</v>
      </c>
      <c r="O160" s="83"/>
      <c r="P160" s="220">
        <f>O160*H160</f>
        <v>0</v>
      </c>
      <c r="Q160" s="220">
        <v>0</v>
      </c>
      <c r="R160" s="220">
        <f>Q160*H160</f>
        <v>0</v>
      </c>
      <c r="S160" s="220">
        <v>0</v>
      </c>
      <c r="T160" s="221">
        <f>S160*H160</f>
        <v>0</v>
      </c>
      <c r="U160" s="37"/>
      <c r="V160" s="37"/>
      <c r="W160" s="37"/>
      <c r="X160" s="37"/>
      <c r="Y160" s="37"/>
      <c r="Z160" s="37"/>
      <c r="AA160" s="37"/>
      <c r="AB160" s="37"/>
      <c r="AC160" s="37"/>
      <c r="AD160" s="37"/>
      <c r="AE160" s="37"/>
      <c r="AR160" s="222" t="s">
        <v>316</v>
      </c>
      <c r="AT160" s="222" t="s">
        <v>139</v>
      </c>
      <c r="AU160" s="222" t="s">
        <v>80</v>
      </c>
      <c r="AY160" s="16" t="s">
        <v>136</v>
      </c>
      <c r="BE160" s="223">
        <f>IF(N160="základní",J160,0)</f>
        <v>0</v>
      </c>
      <c r="BF160" s="223">
        <f>IF(N160="snížená",J160,0)</f>
        <v>0</v>
      </c>
      <c r="BG160" s="223">
        <f>IF(N160="zákl. přenesená",J160,0)</f>
        <v>0</v>
      </c>
      <c r="BH160" s="223">
        <f>IF(N160="sníž. přenesená",J160,0)</f>
        <v>0</v>
      </c>
      <c r="BI160" s="223">
        <f>IF(N160="nulová",J160,0)</f>
        <v>0</v>
      </c>
      <c r="BJ160" s="16" t="s">
        <v>80</v>
      </c>
      <c r="BK160" s="223">
        <f>ROUND(I160*H160,2)</f>
        <v>0</v>
      </c>
      <c r="BL160" s="16" t="s">
        <v>316</v>
      </c>
      <c r="BM160" s="222" t="s">
        <v>317</v>
      </c>
    </row>
    <row r="161" s="2" customFormat="1" ht="44.25" customHeight="1">
      <c r="A161" s="37"/>
      <c r="B161" s="38"/>
      <c r="C161" s="211" t="s">
        <v>318</v>
      </c>
      <c r="D161" s="211" t="s">
        <v>139</v>
      </c>
      <c r="E161" s="212" t="s">
        <v>319</v>
      </c>
      <c r="F161" s="213" t="s">
        <v>320</v>
      </c>
      <c r="G161" s="214" t="s">
        <v>150</v>
      </c>
      <c r="H161" s="215">
        <v>29</v>
      </c>
      <c r="I161" s="216"/>
      <c r="J161" s="217">
        <f>ROUND(I161*H161,2)</f>
        <v>0</v>
      </c>
      <c r="K161" s="213" t="s">
        <v>143</v>
      </c>
      <c r="L161" s="43"/>
      <c r="M161" s="218" t="s">
        <v>19</v>
      </c>
      <c r="N161" s="219" t="s">
        <v>43</v>
      </c>
      <c r="O161" s="83"/>
      <c r="P161" s="220">
        <f>O161*H161</f>
        <v>0</v>
      </c>
      <c r="Q161" s="220">
        <v>0</v>
      </c>
      <c r="R161" s="220">
        <f>Q161*H161</f>
        <v>0</v>
      </c>
      <c r="S161" s="220">
        <v>0</v>
      </c>
      <c r="T161" s="221">
        <f>S161*H161</f>
        <v>0</v>
      </c>
      <c r="U161" s="37"/>
      <c r="V161" s="37"/>
      <c r="W161" s="37"/>
      <c r="X161" s="37"/>
      <c r="Y161" s="37"/>
      <c r="Z161" s="37"/>
      <c r="AA161" s="37"/>
      <c r="AB161" s="37"/>
      <c r="AC161" s="37"/>
      <c r="AD161" s="37"/>
      <c r="AE161" s="37"/>
      <c r="AR161" s="222" t="s">
        <v>316</v>
      </c>
      <c r="AT161" s="222" t="s">
        <v>139</v>
      </c>
      <c r="AU161" s="222" t="s">
        <v>80</v>
      </c>
      <c r="AY161" s="16" t="s">
        <v>136</v>
      </c>
      <c r="BE161" s="223">
        <f>IF(N161="základní",J161,0)</f>
        <v>0</v>
      </c>
      <c r="BF161" s="223">
        <f>IF(N161="snížená",J161,0)</f>
        <v>0</v>
      </c>
      <c r="BG161" s="223">
        <f>IF(N161="zákl. přenesená",J161,0)</f>
        <v>0</v>
      </c>
      <c r="BH161" s="223">
        <f>IF(N161="sníž. přenesená",J161,0)</f>
        <v>0</v>
      </c>
      <c r="BI161" s="223">
        <f>IF(N161="nulová",J161,0)</f>
        <v>0</v>
      </c>
      <c r="BJ161" s="16" t="s">
        <v>80</v>
      </c>
      <c r="BK161" s="223">
        <f>ROUND(I161*H161,2)</f>
        <v>0</v>
      </c>
      <c r="BL161" s="16" t="s">
        <v>316</v>
      </c>
      <c r="BM161" s="222" t="s">
        <v>321</v>
      </c>
    </row>
    <row r="162" s="2" customFormat="1" ht="24.15" customHeight="1">
      <c r="A162" s="37"/>
      <c r="B162" s="38"/>
      <c r="C162" s="211" t="s">
        <v>322</v>
      </c>
      <c r="D162" s="211" t="s">
        <v>139</v>
      </c>
      <c r="E162" s="212" t="s">
        <v>323</v>
      </c>
      <c r="F162" s="213" t="s">
        <v>324</v>
      </c>
      <c r="G162" s="214" t="s">
        <v>150</v>
      </c>
      <c r="H162" s="215">
        <v>2</v>
      </c>
      <c r="I162" s="216"/>
      <c r="J162" s="217">
        <f>ROUND(I162*H162,2)</f>
        <v>0</v>
      </c>
      <c r="K162" s="213" t="s">
        <v>143</v>
      </c>
      <c r="L162" s="43"/>
      <c r="M162" s="218" t="s">
        <v>19</v>
      </c>
      <c r="N162" s="219" t="s">
        <v>43</v>
      </c>
      <c r="O162" s="83"/>
      <c r="P162" s="220">
        <f>O162*H162</f>
        <v>0</v>
      </c>
      <c r="Q162" s="220">
        <v>0</v>
      </c>
      <c r="R162" s="220">
        <f>Q162*H162</f>
        <v>0</v>
      </c>
      <c r="S162" s="220">
        <v>0</v>
      </c>
      <c r="T162" s="221">
        <f>S162*H162</f>
        <v>0</v>
      </c>
      <c r="U162" s="37"/>
      <c r="V162" s="37"/>
      <c r="W162" s="37"/>
      <c r="X162" s="37"/>
      <c r="Y162" s="37"/>
      <c r="Z162" s="37"/>
      <c r="AA162" s="37"/>
      <c r="AB162" s="37"/>
      <c r="AC162" s="37"/>
      <c r="AD162" s="37"/>
      <c r="AE162" s="37"/>
      <c r="AR162" s="222" t="s">
        <v>316</v>
      </c>
      <c r="AT162" s="222" t="s">
        <v>139</v>
      </c>
      <c r="AU162" s="222" t="s">
        <v>80</v>
      </c>
      <c r="AY162" s="16" t="s">
        <v>136</v>
      </c>
      <c r="BE162" s="223">
        <f>IF(N162="základní",J162,0)</f>
        <v>0</v>
      </c>
      <c r="BF162" s="223">
        <f>IF(N162="snížená",J162,0)</f>
        <v>0</v>
      </c>
      <c r="BG162" s="223">
        <f>IF(N162="zákl. přenesená",J162,0)</f>
        <v>0</v>
      </c>
      <c r="BH162" s="223">
        <f>IF(N162="sníž. přenesená",J162,0)</f>
        <v>0</v>
      </c>
      <c r="BI162" s="223">
        <f>IF(N162="nulová",J162,0)</f>
        <v>0</v>
      </c>
      <c r="BJ162" s="16" t="s">
        <v>80</v>
      </c>
      <c r="BK162" s="223">
        <f>ROUND(I162*H162,2)</f>
        <v>0</v>
      </c>
      <c r="BL162" s="16" t="s">
        <v>316</v>
      </c>
      <c r="BM162" s="222" t="s">
        <v>325</v>
      </c>
    </row>
    <row r="163" s="2" customFormat="1" ht="16.5" customHeight="1">
      <c r="A163" s="37"/>
      <c r="B163" s="38"/>
      <c r="C163" s="211" t="s">
        <v>326</v>
      </c>
      <c r="D163" s="211" t="s">
        <v>139</v>
      </c>
      <c r="E163" s="212" t="s">
        <v>327</v>
      </c>
      <c r="F163" s="213" t="s">
        <v>328</v>
      </c>
      <c r="G163" s="214" t="s">
        <v>150</v>
      </c>
      <c r="H163" s="215">
        <v>2</v>
      </c>
      <c r="I163" s="216"/>
      <c r="J163" s="217">
        <f>ROUND(I163*H163,2)</f>
        <v>0</v>
      </c>
      <c r="K163" s="213" t="s">
        <v>143</v>
      </c>
      <c r="L163" s="43"/>
      <c r="M163" s="218" t="s">
        <v>19</v>
      </c>
      <c r="N163" s="219" t="s">
        <v>43</v>
      </c>
      <c r="O163" s="83"/>
      <c r="P163" s="220">
        <f>O163*H163</f>
        <v>0</v>
      </c>
      <c r="Q163" s="220">
        <v>0</v>
      </c>
      <c r="R163" s="220">
        <f>Q163*H163</f>
        <v>0</v>
      </c>
      <c r="S163" s="220">
        <v>0</v>
      </c>
      <c r="T163" s="221">
        <f>S163*H163</f>
        <v>0</v>
      </c>
      <c r="U163" s="37"/>
      <c r="V163" s="37"/>
      <c r="W163" s="37"/>
      <c r="X163" s="37"/>
      <c r="Y163" s="37"/>
      <c r="Z163" s="37"/>
      <c r="AA163" s="37"/>
      <c r="AB163" s="37"/>
      <c r="AC163" s="37"/>
      <c r="AD163" s="37"/>
      <c r="AE163" s="37"/>
      <c r="AR163" s="222" t="s">
        <v>316</v>
      </c>
      <c r="AT163" s="222" t="s">
        <v>139</v>
      </c>
      <c r="AU163" s="222" t="s">
        <v>80</v>
      </c>
      <c r="AY163" s="16" t="s">
        <v>136</v>
      </c>
      <c r="BE163" s="223">
        <f>IF(N163="základní",J163,0)</f>
        <v>0</v>
      </c>
      <c r="BF163" s="223">
        <f>IF(N163="snížená",J163,0)</f>
        <v>0</v>
      </c>
      <c r="BG163" s="223">
        <f>IF(N163="zákl. přenesená",J163,0)</f>
        <v>0</v>
      </c>
      <c r="BH163" s="223">
        <f>IF(N163="sníž. přenesená",J163,0)</f>
        <v>0</v>
      </c>
      <c r="BI163" s="223">
        <f>IF(N163="nulová",J163,0)</f>
        <v>0</v>
      </c>
      <c r="BJ163" s="16" t="s">
        <v>80</v>
      </c>
      <c r="BK163" s="223">
        <f>ROUND(I163*H163,2)</f>
        <v>0</v>
      </c>
      <c r="BL163" s="16" t="s">
        <v>316</v>
      </c>
      <c r="BM163" s="222" t="s">
        <v>329</v>
      </c>
    </row>
    <row r="164" s="2" customFormat="1" ht="33" customHeight="1">
      <c r="A164" s="37"/>
      <c r="B164" s="38"/>
      <c r="C164" s="211" t="s">
        <v>330</v>
      </c>
      <c r="D164" s="211" t="s">
        <v>139</v>
      </c>
      <c r="E164" s="212" t="s">
        <v>331</v>
      </c>
      <c r="F164" s="213" t="s">
        <v>332</v>
      </c>
      <c r="G164" s="214" t="s">
        <v>150</v>
      </c>
      <c r="H164" s="215">
        <v>51</v>
      </c>
      <c r="I164" s="216"/>
      <c r="J164" s="217">
        <f>ROUND(I164*H164,2)</f>
        <v>0</v>
      </c>
      <c r="K164" s="213" t="s">
        <v>143</v>
      </c>
      <c r="L164" s="43"/>
      <c r="M164" s="218" t="s">
        <v>19</v>
      </c>
      <c r="N164" s="219" t="s">
        <v>43</v>
      </c>
      <c r="O164" s="83"/>
      <c r="P164" s="220">
        <f>O164*H164</f>
        <v>0</v>
      </c>
      <c r="Q164" s="220">
        <v>0</v>
      </c>
      <c r="R164" s="220">
        <f>Q164*H164</f>
        <v>0</v>
      </c>
      <c r="S164" s="220">
        <v>0</v>
      </c>
      <c r="T164" s="221">
        <f>S164*H164</f>
        <v>0</v>
      </c>
      <c r="U164" s="37"/>
      <c r="V164" s="37"/>
      <c r="W164" s="37"/>
      <c r="X164" s="37"/>
      <c r="Y164" s="37"/>
      <c r="Z164" s="37"/>
      <c r="AA164" s="37"/>
      <c r="AB164" s="37"/>
      <c r="AC164" s="37"/>
      <c r="AD164" s="37"/>
      <c r="AE164" s="37"/>
      <c r="AR164" s="222" t="s">
        <v>316</v>
      </c>
      <c r="AT164" s="222" t="s">
        <v>139</v>
      </c>
      <c r="AU164" s="222" t="s">
        <v>80</v>
      </c>
      <c r="AY164" s="16" t="s">
        <v>136</v>
      </c>
      <c r="BE164" s="223">
        <f>IF(N164="základní",J164,0)</f>
        <v>0</v>
      </c>
      <c r="BF164" s="223">
        <f>IF(N164="snížená",J164,0)</f>
        <v>0</v>
      </c>
      <c r="BG164" s="223">
        <f>IF(N164="zákl. přenesená",J164,0)</f>
        <v>0</v>
      </c>
      <c r="BH164" s="223">
        <f>IF(N164="sníž. přenesená",J164,0)</f>
        <v>0</v>
      </c>
      <c r="BI164" s="223">
        <f>IF(N164="nulová",J164,0)</f>
        <v>0</v>
      </c>
      <c r="BJ164" s="16" t="s">
        <v>80</v>
      </c>
      <c r="BK164" s="223">
        <f>ROUND(I164*H164,2)</f>
        <v>0</v>
      </c>
      <c r="BL164" s="16" t="s">
        <v>316</v>
      </c>
      <c r="BM164" s="222" t="s">
        <v>333</v>
      </c>
    </row>
    <row r="165" s="2" customFormat="1" ht="33" customHeight="1">
      <c r="A165" s="37"/>
      <c r="B165" s="38"/>
      <c r="C165" s="211" t="s">
        <v>334</v>
      </c>
      <c r="D165" s="211" t="s">
        <v>139</v>
      </c>
      <c r="E165" s="212" t="s">
        <v>335</v>
      </c>
      <c r="F165" s="213" t="s">
        <v>336</v>
      </c>
      <c r="G165" s="214" t="s">
        <v>150</v>
      </c>
      <c r="H165" s="215">
        <v>51</v>
      </c>
      <c r="I165" s="216"/>
      <c r="J165" s="217">
        <f>ROUND(I165*H165,2)</f>
        <v>0</v>
      </c>
      <c r="K165" s="213" t="s">
        <v>143</v>
      </c>
      <c r="L165" s="43"/>
      <c r="M165" s="218" t="s">
        <v>19</v>
      </c>
      <c r="N165" s="219" t="s">
        <v>43</v>
      </c>
      <c r="O165" s="83"/>
      <c r="P165" s="220">
        <f>O165*H165</f>
        <v>0</v>
      </c>
      <c r="Q165" s="220">
        <v>0</v>
      </c>
      <c r="R165" s="220">
        <f>Q165*H165</f>
        <v>0</v>
      </c>
      <c r="S165" s="220">
        <v>0</v>
      </c>
      <c r="T165" s="221">
        <f>S165*H165</f>
        <v>0</v>
      </c>
      <c r="U165" s="37"/>
      <c r="V165" s="37"/>
      <c r="W165" s="37"/>
      <c r="X165" s="37"/>
      <c r="Y165" s="37"/>
      <c r="Z165" s="37"/>
      <c r="AA165" s="37"/>
      <c r="AB165" s="37"/>
      <c r="AC165" s="37"/>
      <c r="AD165" s="37"/>
      <c r="AE165" s="37"/>
      <c r="AR165" s="222" t="s">
        <v>316</v>
      </c>
      <c r="AT165" s="222" t="s">
        <v>139</v>
      </c>
      <c r="AU165" s="222" t="s">
        <v>80</v>
      </c>
      <c r="AY165" s="16" t="s">
        <v>136</v>
      </c>
      <c r="BE165" s="223">
        <f>IF(N165="základní",J165,0)</f>
        <v>0</v>
      </c>
      <c r="BF165" s="223">
        <f>IF(N165="snížená",J165,0)</f>
        <v>0</v>
      </c>
      <c r="BG165" s="223">
        <f>IF(N165="zákl. přenesená",J165,0)</f>
        <v>0</v>
      </c>
      <c r="BH165" s="223">
        <f>IF(N165="sníž. přenesená",J165,0)</f>
        <v>0</v>
      </c>
      <c r="BI165" s="223">
        <f>IF(N165="nulová",J165,0)</f>
        <v>0</v>
      </c>
      <c r="BJ165" s="16" t="s">
        <v>80</v>
      </c>
      <c r="BK165" s="223">
        <f>ROUND(I165*H165,2)</f>
        <v>0</v>
      </c>
      <c r="BL165" s="16" t="s">
        <v>316</v>
      </c>
      <c r="BM165" s="222" t="s">
        <v>337</v>
      </c>
    </row>
    <row r="166" s="2" customFormat="1" ht="101.25" customHeight="1">
      <c r="A166" s="37"/>
      <c r="B166" s="38"/>
      <c r="C166" s="211" t="s">
        <v>338</v>
      </c>
      <c r="D166" s="211" t="s">
        <v>139</v>
      </c>
      <c r="E166" s="212" t="s">
        <v>339</v>
      </c>
      <c r="F166" s="213" t="s">
        <v>340</v>
      </c>
      <c r="G166" s="214" t="s">
        <v>262</v>
      </c>
      <c r="H166" s="215">
        <v>4025.4960000000001</v>
      </c>
      <c r="I166" s="216"/>
      <c r="J166" s="217">
        <f>ROUND(I166*H166,2)</f>
        <v>0</v>
      </c>
      <c r="K166" s="213" t="s">
        <v>143</v>
      </c>
      <c r="L166" s="43"/>
      <c r="M166" s="218" t="s">
        <v>19</v>
      </c>
      <c r="N166" s="219" t="s">
        <v>43</v>
      </c>
      <c r="O166" s="83"/>
      <c r="P166" s="220">
        <f>O166*H166</f>
        <v>0</v>
      </c>
      <c r="Q166" s="220">
        <v>0</v>
      </c>
      <c r="R166" s="220">
        <f>Q166*H166</f>
        <v>0</v>
      </c>
      <c r="S166" s="220">
        <v>0</v>
      </c>
      <c r="T166" s="221">
        <f>S166*H166</f>
        <v>0</v>
      </c>
      <c r="U166" s="37"/>
      <c r="V166" s="37"/>
      <c r="W166" s="37"/>
      <c r="X166" s="37"/>
      <c r="Y166" s="37"/>
      <c r="Z166" s="37"/>
      <c r="AA166" s="37"/>
      <c r="AB166" s="37"/>
      <c r="AC166" s="37"/>
      <c r="AD166" s="37"/>
      <c r="AE166" s="37"/>
      <c r="AR166" s="222" t="s">
        <v>316</v>
      </c>
      <c r="AT166" s="222" t="s">
        <v>139</v>
      </c>
      <c r="AU166" s="222" t="s">
        <v>80</v>
      </c>
      <c r="AY166" s="16" t="s">
        <v>136</v>
      </c>
      <c r="BE166" s="223">
        <f>IF(N166="základní",J166,0)</f>
        <v>0</v>
      </c>
      <c r="BF166" s="223">
        <f>IF(N166="snížená",J166,0)</f>
        <v>0</v>
      </c>
      <c r="BG166" s="223">
        <f>IF(N166="zákl. přenesená",J166,0)</f>
        <v>0</v>
      </c>
      <c r="BH166" s="223">
        <f>IF(N166="sníž. přenesená",J166,0)</f>
        <v>0</v>
      </c>
      <c r="BI166" s="223">
        <f>IF(N166="nulová",J166,0)</f>
        <v>0</v>
      </c>
      <c r="BJ166" s="16" t="s">
        <v>80</v>
      </c>
      <c r="BK166" s="223">
        <f>ROUND(I166*H166,2)</f>
        <v>0</v>
      </c>
      <c r="BL166" s="16" t="s">
        <v>316</v>
      </c>
      <c r="BM166" s="222" t="s">
        <v>341</v>
      </c>
    </row>
    <row r="167" s="13" customFormat="1">
      <c r="A167" s="13"/>
      <c r="B167" s="224"/>
      <c r="C167" s="225"/>
      <c r="D167" s="226" t="s">
        <v>146</v>
      </c>
      <c r="E167" s="227" t="s">
        <v>19</v>
      </c>
      <c r="F167" s="228" t="s">
        <v>342</v>
      </c>
      <c r="G167" s="225"/>
      <c r="H167" s="229">
        <v>1.5660000000000001</v>
      </c>
      <c r="I167" s="230"/>
      <c r="J167" s="225"/>
      <c r="K167" s="225"/>
      <c r="L167" s="231"/>
      <c r="M167" s="232"/>
      <c r="N167" s="233"/>
      <c r="O167" s="233"/>
      <c r="P167" s="233"/>
      <c r="Q167" s="233"/>
      <c r="R167" s="233"/>
      <c r="S167" s="233"/>
      <c r="T167" s="234"/>
      <c r="U167" s="13"/>
      <c r="V167" s="13"/>
      <c r="W167" s="13"/>
      <c r="X167" s="13"/>
      <c r="Y167" s="13"/>
      <c r="Z167" s="13"/>
      <c r="AA167" s="13"/>
      <c r="AB167" s="13"/>
      <c r="AC167" s="13"/>
      <c r="AD167" s="13"/>
      <c r="AE167" s="13"/>
      <c r="AT167" s="235" t="s">
        <v>146</v>
      </c>
      <c r="AU167" s="235" t="s">
        <v>80</v>
      </c>
      <c r="AV167" s="13" t="s">
        <v>82</v>
      </c>
      <c r="AW167" s="13" t="s">
        <v>33</v>
      </c>
      <c r="AX167" s="13" t="s">
        <v>72</v>
      </c>
      <c r="AY167" s="235" t="s">
        <v>136</v>
      </c>
    </row>
    <row r="168" s="13" customFormat="1">
      <c r="A168" s="13"/>
      <c r="B168" s="224"/>
      <c r="C168" s="225"/>
      <c r="D168" s="226" t="s">
        <v>146</v>
      </c>
      <c r="E168" s="227" t="s">
        <v>19</v>
      </c>
      <c r="F168" s="228" t="s">
        <v>343</v>
      </c>
      <c r="G168" s="225"/>
      <c r="H168" s="229">
        <v>1974.011</v>
      </c>
      <c r="I168" s="230"/>
      <c r="J168" s="225"/>
      <c r="K168" s="225"/>
      <c r="L168" s="231"/>
      <c r="M168" s="232"/>
      <c r="N168" s="233"/>
      <c r="O168" s="233"/>
      <c r="P168" s="233"/>
      <c r="Q168" s="233"/>
      <c r="R168" s="233"/>
      <c r="S168" s="233"/>
      <c r="T168" s="234"/>
      <c r="U168" s="13"/>
      <c r="V168" s="13"/>
      <c r="W168" s="13"/>
      <c r="X168" s="13"/>
      <c r="Y168" s="13"/>
      <c r="Z168" s="13"/>
      <c r="AA168" s="13"/>
      <c r="AB168" s="13"/>
      <c r="AC168" s="13"/>
      <c r="AD168" s="13"/>
      <c r="AE168" s="13"/>
      <c r="AT168" s="235" t="s">
        <v>146</v>
      </c>
      <c r="AU168" s="235" t="s">
        <v>80</v>
      </c>
      <c r="AV168" s="13" t="s">
        <v>82</v>
      </c>
      <c r="AW168" s="13" t="s">
        <v>33</v>
      </c>
      <c r="AX168" s="13" t="s">
        <v>72</v>
      </c>
      <c r="AY168" s="235" t="s">
        <v>136</v>
      </c>
    </row>
    <row r="169" s="13" customFormat="1">
      <c r="A169" s="13"/>
      <c r="B169" s="224"/>
      <c r="C169" s="225"/>
      <c r="D169" s="226" t="s">
        <v>146</v>
      </c>
      <c r="E169" s="227" t="s">
        <v>19</v>
      </c>
      <c r="F169" s="228" t="s">
        <v>344</v>
      </c>
      <c r="G169" s="225"/>
      <c r="H169" s="229">
        <v>9</v>
      </c>
      <c r="I169" s="230"/>
      <c r="J169" s="225"/>
      <c r="K169" s="225"/>
      <c r="L169" s="231"/>
      <c r="M169" s="232"/>
      <c r="N169" s="233"/>
      <c r="O169" s="233"/>
      <c r="P169" s="233"/>
      <c r="Q169" s="233"/>
      <c r="R169" s="233"/>
      <c r="S169" s="233"/>
      <c r="T169" s="234"/>
      <c r="U169" s="13"/>
      <c r="V169" s="13"/>
      <c r="W169" s="13"/>
      <c r="X169" s="13"/>
      <c r="Y169" s="13"/>
      <c r="Z169" s="13"/>
      <c r="AA169" s="13"/>
      <c r="AB169" s="13"/>
      <c r="AC169" s="13"/>
      <c r="AD169" s="13"/>
      <c r="AE169" s="13"/>
      <c r="AT169" s="235" t="s">
        <v>146</v>
      </c>
      <c r="AU169" s="235" t="s">
        <v>80</v>
      </c>
      <c r="AV169" s="13" t="s">
        <v>82</v>
      </c>
      <c r="AW169" s="13" t="s">
        <v>33</v>
      </c>
      <c r="AX169" s="13" t="s">
        <v>72</v>
      </c>
      <c r="AY169" s="235" t="s">
        <v>136</v>
      </c>
    </row>
    <row r="170" s="13" customFormat="1">
      <c r="A170" s="13"/>
      <c r="B170" s="224"/>
      <c r="C170" s="225"/>
      <c r="D170" s="226" t="s">
        <v>146</v>
      </c>
      <c r="E170" s="227" t="s">
        <v>19</v>
      </c>
      <c r="F170" s="228" t="s">
        <v>345</v>
      </c>
      <c r="G170" s="225"/>
      <c r="H170" s="229">
        <v>1864.3430000000001</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146</v>
      </c>
      <c r="AU170" s="235" t="s">
        <v>80</v>
      </c>
      <c r="AV170" s="13" t="s">
        <v>82</v>
      </c>
      <c r="AW170" s="13" t="s">
        <v>33</v>
      </c>
      <c r="AX170" s="13" t="s">
        <v>72</v>
      </c>
      <c r="AY170" s="235" t="s">
        <v>136</v>
      </c>
    </row>
    <row r="171" s="13" customFormat="1">
      <c r="A171" s="13"/>
      <c r="B171" s="224"/>
      <c r="C171" s="225"/>
      <c r="D171" s="226" t="s">
        <v>146</v>
      </c>
      <c r="E171" s="227" t="s">
        <v>19</v>
      </c>
      <c r="F171" s="228" t="s">
        <v>346</v>
      </c>
      <c r="G171" s="225"/>
      <c r="H171" s="229">
        <v>176.57599999999999</v>
      </c>
      <c r="I171" s="230"/>
      <c r="J171" s="225"/>
      <c r="K171" s="225"/>
      <c r="L171" s="231"/>
      <c r="M171" s="232"/>
      <c r="N171" s="233"/>
      <c r="O171" s="233"/>
      <c r="P171" s="233"/>
      <c r="Q171" s="233"/>
      <c r="R171" s="233"/>
      <c r="S171" s="233"/>
      <c r="T171" s="234"/>
      <c r="U171" s="13"/>
      <c r="V171" s="13"/>
      <c r="W171" s="13"/>
      <c r="X171" s="13"/>
      <c r="Y171" s="13"/>
      <c r="Z171" s="13"/>
      <c r="AA171" s="13"/>
      <c r="AB171" s="13"/>
      <c r="AC171" s="13"/>
      <c r="AD171" s="13"/>
      <c r="AE171" s="13"/>
      <c r="AT171" s="235" t="s">
        <v>146</v>
      </c>
      <c r="AU171" s="235" t="s">
        <v>80</v>
      </c>
      <c r="AV171" s="13" t="s">
        <v>82</v>
      </c>
      <c r="AW171" s="13" t="s">
        <v>33</v>
      </c>
      <c r="AX171" s="13" t="s">
        <v>72</v>
      </c>
      <c r="AY171" s="235" t="s">
        <v>136</v>
      </c>
    </row>
    <row r="172" s="14" customFormat="1">
      <c r="A172" s="14"/>
      <c r="B172" s="236"/>
      <c r="C172" s="237"/>
      <c r="D172" s="226" t="s">
        <v>146</v>
      </c>
      <c r="E172" s="238" t="s">
        <v>19</v>
      </c>
      <c r="F172" s="239" t="s">
        <v>158</v>
      </c>
      <c r="G172" s="237"/>
      <c r="H172" s="240">
        <v>4025.4960000000001</v>
      </c>
      <c r="I172" s="241"/>
      <c r="J172" s="237"/>
      <c r="K172" s="237"/>
      <c r="L172" s="242"/>
      <c r="M172" s="243"/>
      <c r="N172" s="244"/>
      <c r="O172" s="244"/>
      <c r="P172" s="244"/>
      <c r="Q172" s="244"/>
      <c r="R172" s="244"/>
      <c r="S172" s="244"/>
      <c r="T172" s="245"/>
      <c r="U172" s="14"/>
      <c r="V172" s="14"/>
      <c r="W172" s="14"/>
      <c r="X172" s="14"/>
      <c r="Y172" s="14"/>
      <c r="Z172" s="14"/>
      <c r="AA172" s="14"/>
      <c r="AB172" s="14"/>
      <c r="AC172" s="14"/>
      <c r="AD172" s="14"/>
      <c r="AE172" s="14"/>
      <c r="AT172" s="246" t="s">
        <v>146</v>
      </c>
      <c r="AU172" s="246" t="s">
        <v>80</v>
      </c>
      <c r="AV172" s="14" t="s">
        <v>144</v>
      </c>
      <c r="AW172" s="14" t="s">
        <v>33</v>
      </c>
      <c r="AX172" s="14" t="s">
        <v>80</v>
      </c>
      <c r="AY172" s="246" t="s">
        <v>136</v>
      </c>
    </row>
    <row r="173" s="2" customFormat="1" ht="90" customHeight="1">
      <c r="A173" s="37"/>
      <c r="B173" s="38"/>
      <c r="C173" s="211" t="s">
        <v>347</v>
      </c>
      <c r="D173" s="211" t="s">
        <v>139</v>
      </c>
      <c r="E173" s="212" t="s">
        <v>348</v>
      </c>
      <c r="F173" s="213" t="s">
        <v>349</v>
      </c>
      <c r="G173" s="214" t="s">
        <v>262</v>
      </c>
      <c r="H173" s="215">
        <v>11955.972</v>
      </c>
      <c r="I173" s="216"/>
      <c r="J173" s="217">
        <f>ROUND(I173*H173,2)</f>
        <v>0</v>
      </c>
      <c r="K173" s="213" t="s">
        <v>143</v>
      </c>
      <c r="L173" s="43"/>
      <c r="M173" s="218" t="s">
        <v>19</v>
      </c>
      <c r="N173" s="219" t="s">
        <v>43</v>
      </c>
      <c r="O173" s="83"/>
      <c r="P173" s="220">
        <f>O173*H173</f>
        <v>0</v>
      </c>
      <c r="Q173" s="220">
        <v>0</v>
      </c>
      <c r="R173" s="220">
        <f>Q173*H173</f>
        <v>0</v>
      </c>
      <c r="S173" s="220">
        <v>0</v>
      </c>
      <c r="T173" s="221">
        <f>S173*H173</f>
        <v>0</v>
      </c>
      <c r="U173" s="37"/>
      <c r="V173" s="37"/>
      <c r="W173" s="37"/>
      <c r="X173" s="37"/>
      <c r="Y173" s="37"/>
      <c r="Z173" s="37"/>
      <c r="AA173" s="37"/>
      <c r="AB173" s="37"/>
      <c r="AC173" s="37"/>
      <c r="AD173" s="37"/>
      <c r="AE173" s="37"/>
      <c r="AR173" s="222" t="s">
        <v>316</v>
      </c>
      <c r="AT173" s="222" t="s">
        <v>139</v>
      </c>
      <c r="AU173" s="222" t="s">
        <v>80</v>
      </c>
      <c r="AY173" s="16" t="s">
        <v>136</v>
      </c>
      <c r="BE173" s="223">
        <f>IF(N173="základní",J173,0)</f>
        <v>0</v>
      </c>
      <c r="BF173" s="223">
        <f>IF(N173="snížená",J173,0)</f>
        <v>0</v>
      </c>
      <c r="BG173" s="223">
        <f>IF(N173="zákl. přenesená",J173,0)</f>
        <v>0</v>
      </c>
      <c r="BH173" s="223">
        <f>IF(N173="sníž. přenesená",J173,0)</f>
        <v>0</v>
      </c>
      <c r="BI173" s="223">
        <f>IF(N173="nulová",J173,0)</f>
        <v>0</v>
      </c>
      <c r="BJ173" s="16" t="s">
        <v>80</v>
      </c>
      <c r="BK173" s="223">
        <f>ROUND(I173*H173,2)</f>
        <v>0</v>
      </c>
      <c r="BL173" s="16" t="s">
        <v>316</v>
      </c>
      <c r="BM173" s="222" t="s">
        <v>350</v>
      </c>
    </row>
    <row r="174" s="13" customFormat="1">
      <c r="A174" s="13"/>
      <c r="B174" s="224"/>
      <c r="C174" s="225"/>
      <c r="D174" s="226" t="s">
        <v>146</v>
      </c>
      <c r="E174" s="227" t="s">
        <v>19</v>
      </c>
      <c r="F174" s="228" t="s">
        <v>351</v>
      </c>
      <c r="G174" s="225"/>
      <c r="H174" s="229">
        <v>9870.0529999999999</v>
      </c>
      <c r="I174" s="230"/>
      <c r="J174" s="225"/>
      <c r="K174" s="225"/>
      <c r="L174" s="231"/>
      <c r="M174" s="232"/>
      <c r="N174" s="233"/>
      <c r="O174" s="233"/>
      <c r="P174" s="233"/>
      <c r="Q174" s="233"/>
      <c r="R174" s="233"/>
      <c r="S174" s="233"/>
      <c r="T174" s="234"/>
      <c r="U174" s="13"/>
      <c r="V174" s="13"/>
      <c r="W174" s="13"/>
      <c r="X174" s="13"/>
      <c r="Y174" s="13"/>
      <c r="Z174" s="13"/>
      <c r="AA174" s="13"/>
      <c r="AB174" s="13"/>
      <c r="AC174" s="13"/>
      <c r="AD174" s="13"/>
      <c r="AE174" s="13"/>
      <c r="AT174" s="235" t="s">
        <v>146</v>
      </c>
      <c r="AU174" s="235" t="s">
        <v>80</v>
      </c>
      <c r="AV174" s="13" t="s">
        <v>82</v>
      </c>
      <c r="AW174" s="13" t="s">
        <v>33</v>
      </c>
      <c r="AX174" s="13" t="s">
        <v>72</v>
      </c>
      <c r="AY174" s="235" t="s">
        <v>136</v>
      </c>
    </row>
    <row r="175" s="13" customFormat="1">
      <c r="A175" s="13"/>
      <c r="B175" s="224"/>
      <c r="C175" s="225"/>
      <c r="D175" s="226" t="s">
        <v>146</v>
      </c>
      <c r="E175" s="227" t="s">
        <v>19</v>
      </c>
      <c r="F175" s="228" t="s">
        <v>352</v>
      </c>
      <c r="G175" s="225"/>
      <c r="H175" s="229">
        <v>45</v>
      </c>
      <c r="I175" s="230"/>
      <c r="J175" s="225"/>
      <c r="K175" s="225"/>
      <c r="L175" s="231"/>
      <c r="M175" s="232"/>
      <c r="N175" s="233"/>
      <c r="O175" s="233"/>
      <c r="P175" s="233"/>
      <c r="Q175" s="233"/>
      <c r="R175" s="233"/>
      <c r="S175" s="233"/>
      <c r="T175" s="234"/>
      <c r="U175" s="13"/>
      <c r="V175" s="13"/>
      <c r="W175" s="13"/>
      <c r="X175" s="13"/>
      <c r="Y175" s="13"/>
      <c r="Z175" s="13"/>
      <c r="AA175" s="13"/>
      <c r="AB175" s="13"/>
      <c r="AC175" s="13"/>
      <c r="AD175" s="13"/>
      <c r="AE175" s="13"/>
      <c r="AT175" s="235" t="s">
        <v>146</v>
      </c>
      <c r="AU175" s="235" t="s">
        <v>80</v>
      </c>
      <c r="AV175" s="13" t="s">
        <v>82</v>
      </c>
      <c r="AW175" s="13" t="s">
        <v>33</v>
      </c>
      <c r="AX175" s="13" t="s">
        <v>72</v>
      </c>
      <c r="AY175" s="235" t="s">
        <v>136</v>
      </c>
    </row>
    <row r="176" s="13" customFormat="1">
      <c r="A176" s="13"/>
      <c r="B176" s="224"/>
      <c r="C176" s="225"/>
      <c r="D176" s="226" t="s">
        <v>146</v>
      </c>
      <c r="E176" s="227" t="s">
        <v>19</v>
      </c>
      <c r="F176" s="228" t="s">
        <v>353</v>
      </c>
      <c r="G176" s="225"/>
      <c r="H176" s="229">
        <v>1864.3430000000001</v>
      </c>
      <c r="I176" s="230"/>
      <c r="J176" s="225"/>
      <c r="K176" s="225"/>
      <c r="L176" s="231"/>
      <c r="M176" s="232"/>
      <c r="N176" s="233"/>
      <c r="O176" s="233"/>
      <c r="P176" s="233"/>
      <c r="Q176" s="233"/>
      <c r="R176" s="233"/>
      <c r="S176" s="233"/>
      <c r="T176" s="234"/>
      <c r="U176" s="13"/>
      <c r="V176" s="13"/>
      <c r="W176" s="13"/>
      <c r="X176" s="13"/>
      <c r="Y176" s="13"/>
      <c r="Z176" s="13"/>
      <c r="AA176" s="13"/>
      <c r="AB176" s="13"/>
      <c r="AC176" s="13"/>
      <c r="AD176" s="13"/>
      <c r="AE176" s="13"/>
      <c r="AT176" s="235" t="s">
        <v>146</v>
      </c>
      <c r="AU176" s="235" t="s">
        <v>80</v>
      </c>
      <c r="AV176" s="13" t="s">
        <v>82</v>
      </c>
      <c r="AW176" s="13" t="s">
        <v>33</v>
      </c>
      <c r="AX176" s="13" t="s">
        <v>72</v>
      </c>
      <c r="AY176" s="235" t="s">
        <v>136</v>
      </c>
    </row>
    <row r="177" s="13" customFormat="1">
      <c r="A177" s="13"/>
      <c r="B177" s="224"/>
      <c r="C177" s="225"/>
      <c r="D177" s="226" t="s">
        <v>146</v>
      </c>
      <c r="E177" s="227" t="s">
        <v>19</v>
      </c>
      <c r="F177" s="228" t="s">
        <v>354</v>
      </c>
      <c r="G177" s="225"/>
      <c r="H177" s="229">
        <v>176.57599999999999</v>
      </c>
      <c r="I177" s="230"/>
      <c r="J177" s="225"/>
      <c r="K177" s="225"/>
      <c r="L177" s="231"/>
      <c r="M177" s="232"/>
      <c r="N177" s="233"/>
      <c r="O177" s="233"/>
      <c r="P177" s="233"/>
      <c r="Q177" s="233"/>
      <c r="R177" s="233"/>
      <c r="S177" s="233"/>
      <c r="T177" s="234"/>
      <c r="U177" s="13"/>
      <c r="V177" s="13"/>
      <c r="W177" s="13"/>
      <c r="X177" s="13"/>
      <c r="Y177" s="13"/>
      <c r="Z177" s="13"/>
      <c r="AA177" s="13"/>
      <c r="AB177" s="13"/>
      <c r="AC177" s="13"/>
      <c r="AD177" s="13"/>
      <c r="AE177" s="13"/>
      <c r="AT177" s="235" t="s">
        <v>146</v>
      </c>
      <c r="AU177" s="235" t="s">
        <v>80</v>
      </c>
      <c r="AV177" s="13" t="s">
        <v>82</v>
      </c>
      <c r="AW177" s="13" t="s">
        <v>33</v>
      </c>
      <c r="AX177" s="13" t="s">
        <v>72</v>
      </c>
      <c r="AY177" s="235" t="s">
        <v>136</v>
      </c>
    </row>
    <row r="178" s="14" customFormat="1">
      <c r="A178" s="14"/>
      <c r="B178" s="236"/>
      <c r="C178" s="237"/>
      <c r="D178" s="226" t="s">
        <v>146</v>
      </c>
      <c r="E178" s="238" t="s">
        <v>19</v>
      </c>
      <c r="F178" s="239" t="s">
        <v>158</v>
      </c>
      <c r="G178" s="237"/>
      <c r="H178" s="240">
        <v>11955.972</v>
      </c>
      <c r="I178" s="241"/>
      <c r="J178" s="237"/>
      <c r="K178" s="237"/>
      <c r="L178" s="242"/>
      <c r="M178" s="243"/>
      <c r="N178" s="244"/>
      <c r="O178" s="244"/>
      <c r="P178" s="244"/>
      <c r="Q178" s="244"/>
      <c r="R178" s="244"/>
      <c r="S178" s="244"/>
      <c r="T178" s="245"/>
      <c r="U178" s="14"/>
      <c r="V178" s="14"/>
      <c r="W178" s="14"/>
      <c r="X178" s="14"/>
      <c r="Y178" s="14"/>
      <c r="Z178" s="14"/>
      <c r="AA178" s="14"/>
      <c r="AB178" s="14"/>
      <c r="AC178" s="14"/>
      <c r="AD178" s="14"/>
      <c r="AE178" s="14"/>
      <c r="AT178" s="246" t="s">
        <v>146</v>
      </c>
      <c r="AU178" s="246" t="s">
        <v>80</v>
      </c>
      <c r="AV178" s="14" t="s">
        <v>144</v>
      </c>
      <c r="AW178" s="14" t="s">
        <v>33</v>
      </c>
      <c r="AX178" s="14" t="s">
        <v>80</v>
      </c>
      <c r="AY178" s="246" t="s">
        <v>136</v>
      </c>
    </row>
    <row r="179" s="2" customFormat="1" ht="78" customHeight="1">
      <c r="A179" s="37"/>
      <c r="B179" s="38"/>
      <c r="C179" s="211" t="s">
        <v>355</v>
      </c>
      <c r="D179" s="211" t="s">
        <v>139</v>
      </c>
      <c r="E179" s="212" t="s">
        <v>356</v>
      </c>
      <c r="F179" s="213" t="s">
        <v>357</v>
      </c>
      <c r="G179" s="214" t="s">
        <v>262</v>
      </c>
      <c r="H179" s="215">
        <v>2040.9190000000001</v>
      </c>
      <c r="I179" s="216"/>
      <c r="J179" s="217">
        <f>ROUND(I179*H179,2)</f>
        <v>0</v>
      </c>
      <c r="K179" s="213" t="s">
        <v>143</v>
      </c>
      <c r="L179" s="43"/>
      <c r="M179" s="218" t="s">
        <v>19</v>
      </c>
      <c r="N179" s="219" t="s">
        <v>43</v>
      </c>
      <c r="O179" s="83"/>
      <c r="P179" s="220">
        <f>O179*H179</f>
        <v>0</v>
      </c>
      <c r="Q179" s="220">
        <v>0</v>
      </c>
      <c r="R179" s="220">
        <f>Q179*H179</f>
        <v>0</v>
      </c>
      <c r="S179" s="220">
        <v>0</v>
      </c>
      <c r="T179" s="221">
        <f>S179*H179</f>
        <v>0</v>
      </c>
      <c r="U179" s="37"/>
      <c r="V179" s="37"/>
      <c r="W179" s="37"/>
      <c r="X179" s="37"/>
      <c r="Y179" s="37"/>
      <c r="Z179" s="37"/>
      <c r="AA179" s="37"/>
      <c r="AB179" s="37"/>
      <c r="AC179" s="37"/>
      <c r="AD179" s="37"/>
      <c r="AE179" s="37"/>
      <c r="AR179" s="222" t="s">
        <v>316</v>
      </c>
      <c r="AT179" s="222" t="s">
        <v>139</v>
      </c>
      <c r="AU179" s="222" t="s">
        <v>80</v>
      </c>
      <c r="AY179" s="16" t="s">
        <v>136</v>
      </c>
      <c r="BE179" s="223">
        <f>IF(N179="základní",J179,0)</f>
        <v>0</v>
      </c>
      <c r="BF179" s="223">
        <f>IF(N179="snížená",J179,0)</f>
        <v>0</v>
      </c>
      <c r="BG179" s="223">
        <f>IF(N179="zákl. přenesená",J179,0)</f>
        <v>0</v>
      </c>
      <c r="BH179" s="223">
        <f>IF(N179="sníž. přenesená",J179,0)</f>
        <v>0</v>
      </c>
      <c r="BI179" s="223">
        <f>IF(N179="nulová",J179,0)</f>
        <v>0</v>
      </c>
      <c r="BJ179" s="16" t="s">
        <v>80</v>
      </c>
      <c r="BK179" s="223">
        <f>ROUND(I179*H179,2)</f>
        <v>0</v>
      </c>
      <c r="BL179" s="16" t="s">
        <v>316</v>
      </c>
      <c r="BM179" s="222" t="s">
        <v>358</v>
      </c>
    </row>
    <row r="180" s="13" customFormat="1">
      <c r="A180" s="13"/>
      <c r="B180" s="224"/>
      <c r="C180" s="225"/>
      <c r="D180" s="226" t="s">
        <v>146</v>
      </c>
      <c r="E180" s="227" t="s">
        <v>19</v>
      </c>
      <c r="F180" s="228" t="s">
        <v>359</v>
      </c>
      <c r="G180" s="225"/>
      <c r="H180" s="229">
        <v>176.57599999999999</v>
      </c>
      <c r="I180" s="230"/>
      <c r="J180" s="225"/>
      <c r="K180" s="225"/>
      <c r="L180" s="231"/>
      <c r="M180" s="232"/>
      <c r="N180" s="233"/>
      <c r="O180" s="233"/>
      <c r="P180" s="233"/>
      <c r="Q180" s="233"/>
      <c r="R180" s="233"/>
      <c r="S180" s="233"/>
      <c r="T180" s="234"/>
      <c r="U180" s="13"/>
      <c r="V180" s="13"/>
      <c r="W180" s="13"/>
      <c r="X180" s="13"/>
      <c r="Y180" s="13"/>
      <c r="Z180" s="13"/>
      <c r="AA180" s="13"/>
      <c r="AB180" s="13"/>
      <c r="AC180" s="13"/>
      <c r="AD180" s="13"/>
      <c r="AE180" s="13"/>
      <c r="AT180" s="235" t="s">
        <v>146</v>
      </c>
      <c r="AU180" s="235" t="s">
        <v>80</v>
      </c>
      <c r="AV180" s="13" t="s">
        <v>82</v>
      </c>
      <c r="AW180" s="13" t="s">
        <v>33</v>
      </c>
      <c r="AX180" s="13" t="s">
        <v>72</v>
      </c>
      <c r="AY180" s="235" t="s">
        <v>136</v>
      </c>
    </row>
    <row r="181" s="13" customFormat="1">
      <c r="A181" s="13"/>
      <c r="B181" s="224"/>
      <c r="C181" s="225"/>
      <c r="D181" s="226" t="s">
        <v>146</v>
      </c>
      <c r="E181" s="227" t="s">
        <v>19</v>
      </c>
      <c r="F181" s="228" t="s">
        <v>360</v>
      </c>
      <c r="G181" s="225"/>
      <c r="H181" s="229">
        <v>1864.3430000000001</v>
      </c>
      <c r="I181" s="230"/>
      <c r="J181" s="225"/>
      <c r="K181" s="225"/>
      <c r="L181" s="231"/>
      <c r="M181" s="232"/>
      <c r="N181" s="233"/>
      <c r="O181" s="233"/>
      <c r="P181" s="233"/>
      <c r="Q181" s="233"/>
      <c r="R181" s="233"/>
      <c r="S181" s="233"/>
      <c r="T181" s="234"/>
      <c r="U181" s="13"/>
      <c r="V181" s="13"/>
      <c r="W181" s="13"/>
      <c r="X181" s="13"/>
      <c r="Y181" s="13"/>
      <c r="Z181" s="13"/>
      <c r="AA181" s="13"/>
      <c r="AB181" s="13"/>
      <c r="AC181" s="13"/>
      <c r="AD181" s="13"/>
      <c r="AE181" s="13"/>
      <c r="AT181" s="235" t="s">
        <v>146</v>
      </c>
      <c r="AU181" s="235" t="s">
        <v>80</v>
      </c>
      <c r="AV181" s="13" t="s">
        <v>82</v>
      </c>
      <c r="AW181" s="13" t="s">
        <v>33</v>
      </c>
      <c r="AX181" s="13" t="s">
        <v>72</v>
      </c>
      <c r="AY181" s="235" t="s">
        <v>136</v>
      </c>
    </row>
    <row r="182" s="14" customFormat="1">
      <c r="A182" s="14"/>
      <c r="B182" s="236"/>
      <c r="C182" s="237"/>
      <c r="D182" s="226" t="s">
        <v>146</v>
      </c>
      <c r="E182" s="238" t="s">
        <v>19</v>
      </c>
      <c r="F182" s="239" t="s">
        <v>158</v>
      </c>
      <c r="G182" s="237"/>
      <c r="H182" s="240">
        <v>2040.9190000000001</v>
      </c>
      <c r="I182" s="241"/>
      <c r="J182" s="237"/>
      <c r="K182" s="237"/>
      <c r="L182" s="242"/>
      <c r="M182" s="243"/>
      <c r="N182" s="244"/>
      <c r="O182" s="244"/>
      <c r="P182" s="244"/>
      <c r="Q182" s="244"/>
      <c r="R182" s="244"/>
      <c r="S182" s="244"/>
      <c r="T182" s="245"/>
      <c r="U182" s="14"/>
      <c r="V182" s="14"/>
      <c r="W182" s="14"/>
      <c r="X182" s="14"/>
      <c r="Y182" s="14"/>
      <c r="Z182" s="14"/>
      <c r="AA182" s="14"/>
      <c r="AB182" s="14"/>
      <c r="AC182" s="14"/>
      <c r="AD182" s="14"/>
      <c r="AE182" s="14"/>
      <c r="AT182" s="246" t="s">
        <v>146</v>
      </c>
      <c r="AU182" s="246" t="s">
        <v>80</v>
      </c>
      <c r="AV182" s="14" t="s">
        <v>144</v>
      </c>
      <c r="AW182" s="14" t="s">
        <v>33</v>
      </c>
      <c r="AX182" s="14" t="s">
        <v>80</v>
      </c>
      <c r="AY182" s="246" t="s">
        <v>136</v>
      </c>
    </row>
    <row r="183" s="2" customFormat="1" ht="90" customHeight="1">
      <c r="A183" s="37"/>
      <c r="B183" s="38"/>
      <c r="C183" s="211" t="s">
        <v>361</v>
      </c>
      <c r="D183" s="211" t="s">
        <v>139</v>
      </c>
      <c r="E183" s="212" t="s">
        <v>362</v>
      </c>
      <c r="F183" s="213" t="s">
        <v>363</v>
      </c>
      <c r="G183" s="214" t="s">
        <v>262</v>
      </c>
      <c r="H183" s="215">
        <v>144.11600000000001</v>
      </c>
      <c r="I183" s="216"/>
      <c r="J183" s="217">
        <f>ROUND(I183*H183,2)</f>
        <v>0</v>
      </c>
      <c r="K183" s="213" t="s">
        <v>143</v>
      </c>
      <c r="L183" s="43"/>
      <c r="M183" s="218" t="s">
        <v>19</v>
      </c>
      <c r="N183" s="219" t="s">
        <v>43</v>
      </c>
      <c r="O183" s="83"/>
      <c r="P183" s="220">
        <f>O183*H183</f>
        <v>0</v>
      </c>
      <c r="Q183" s="220">
        <v>0</v>
      </c>
      <c r="R183" s="220">
        <f>Q183*H183</f>
        <v>0</v>
      </c>
      <c r="S183" s="220">
        <v>0</v>
      </c>
      <c r="T183" s="221">
        <f>S183*H183</f>
        <v>0</v>
      </c>
      <c r="U183" s="37"/>
      <c r="V183" s="37"/>
      <c r="W183" s="37"/>
      <c r="X183" s="37"/>
      <c r="Y183" s="37"/>
      <c r="Z183" s="37"/>
      <c r="AA183" s="37"/>
      <c r="AB183" s="37"/>
      <c r="AC183" s="37"/>
      <c r="AD183" s="37"/>
      <c r="AE183" s="37"/>
      <c r="AR183" s="222" t="s">
        <v>316</v>
      </c>
      <c r="AT183" s="222" t="s">
        <v>139</v>
      </c>
      <c r="AU183" s="222" t="s">
        <v>80</v>
      </c>
      <c r="AY183" s="16" t="s">
        <v>136</v>
      </c>
      <c r="BE183" s="223">
        <f>IF(N183="základní",J183,0)</f>
        <v>0</v>
      </c>
      <c r="BF183" s="223">
        <f>IF(N183="snížená",J183,0)</f>
        <v>0</v>
      </c>
      <c r="BG183" s="223">
        <f>IF(N183="zákl. přenesená",J183,0)</f>
        <v>0</v>
      </c>
      <c r="BH183" s="223">
        <f>IF(N183="sníž. přenesená",J183,0)</f>
        <v>0</v>
      </c>
      <c r="BI183" s="223">
        <f>IF(N183="nulová",J183,0)</f>
        <v>0</v>
      </c>
      <c r="BJ183" s="16" t="s">
        <v>80</v>
      </c>
      <c r="BK183" s="223">
        <f>ROUND(I183*H183,2)</f>
        <v>0</v>
      </c>
      <c r="BL183" s="16" t="s">
        <v>316</v>
      </c>
      <c r="BM183" s="222" t="s">
        <v>364</v>
      </c>
    </row>
    <row r="184" s="13" customFormat="1">
      <c r="A184" s="13"/>
      <c r="B184" s="224"/>
      <c r="C184" s="225"/>
      <c r="D184" s="226" t="s">
        <v>146</v>
      </c>
      <c r="E184" s="227" t="s">
        <v>19</v>
      </c>
      <c r="F184" s="228" t="s">
        <v>365</v>
      </c>
      <c r="G184" s="225"/>
      <c r="H184" s="229">
        <v>1.8400000000000001</v>
      </c>
      <c r="I184" s="230"/>
      <c r="J184" s="225"/>
      <c r="K184" s="225"/>
      <c r="L184" s="231"/>
      <c r="M184" s="232"/>
      <c r="N184" s="233"/>
      <c r="O184" s="233"/>
      <c r="P184" s="233"/>
      <c r="Q184" s="233"/>
      <c r="R184" s="233"/>
      <c r="S184" s="233"/>
      <c r="T184" s="234"/>
      <c r="U184" s="13"/>
      <c r="V184" s="13"/>
      <c r="W184" s="13"/>
      <c r="X184" s="13"/>
      <c r="Y184" s="13"/>
      <c r="Z184" s="13"/>
      <c r="AA184" s="13"/>
      <c r="AB184" s="13"/>
      <c r="AC184" s="13"/>
      <c r="AD184" s="13"/>
      <c r="AE184" s="13"/>
      <c r="AT184" s="235" t="s">
        <v>146</v>
      </c>
      <c r="AU184" s="235" t="s">
        <v>80</v>
      </c>
      <c r="AV184" s="13" t="s">
        <v>82</v>
      </c>
      <c r="AW184" s="13" t="s">
        <v>33</v>
      </c>
      <c r="AX184" s="13" t="s">
        <v>72</v>
      </c>
      <c r="AY184" s="235" t="s">
        <v>136</v>
      </c>
    </row>
    <row r="185" s="13" customFormat="1">
      <c r="A185" s="13"/>
      <c r="B185" s="224"/>
      <c r="C185" s="225"/>
      <c r="D185" s="226" t="s">
        <v>146</v>
      </c>
      <c r="E185" s="227" t="s">
        <v>19</v>
      </c>
      <c r="F185" s="228" t="s">
        <v>366</v>
      </c>
      <c r="G185" s="225"/>
      <c r="H185" s="229">
        <v>4.5819999999999999</v>
      </c>
      <c r="I185" s="230"/>
      <c r="J185" s="225"/>
      <c r="K185" s="225"/>
      <c r="L185" s="231"/>
      <c r="M185" s="232"/>
      <c r="N185" s="233"/>
      <c r="O185" s="233"/>
      <c r="P185" s="233"/>
      <c r="Q185" s="233"/>
      <c r="R185" s="233"/>
      <c r="S185" s="233"/>
      <c r="T185" s="234"/>
      <c r="U185" s="13"/>
      <c r="V185" s="13"/>
      <c r="W185" s="13"/>
      <c r="X185" s="13"/>
      <c r="Y185" s="13"/>
      <c r="Z185" s="13"/>
      <c r="AA185" s="13"/>
      <c r="AB185" s="13"/>
      <c r="AC185" s="13"/>
      <c r="AD185" s="13"/>
      <c r="AE185" s="13"/>
      <c r="AT185" s="235" t="s">
        <v>146</v>
      </c>
      <c r="AU185" s="235" t="s">
        <v>80</v>
      </c>
      <c r="AV185" s="13" t="s">
        <v>82</v>
      </c>
      <c r="AW185" s="13" t="s">
        <v>33</v>
      </c>
      <c r="AX185" s="13" t="s">
        <v>72</v>
      </c>
      <c r="AY185" s="235" t="s">
        <v>136</v>
      </c>
    </row>
    <row r="186" s="13" customFormat="1">
      <c r="A186" s="13"/>
      <c r="B186" s="224"/>
      <c r="C186" s="225"/>
      <c r="D186" s="226" t="s">
        <v>146</v>
      </c>
      <c r="E186" s="227" t="s">
        <v>19</v>
      </c>
      <c r="F186" s="228" t="s">
        <v>367</v>
      </c>
      <c r="G186" s="225"/>
      <c r="H186" s="229">
        <v>0.65000000000000002</v>
      </c>
      <c r="I186" s="230"/>
      <c r="J186" s="225"/>
      <c r="K186" s="225"/>
      <c r="L186" s="231"/>
      <c r="M186" s="232"/>
      <c r="N186" s="233"/>
      <c r="O186" s="233"/>
      <c r="P186" s="233"/>
      <c r="Q186" s="233"/>
      <c r="R186" s="233"/>
      <c r="S186" s="233"/>
      <c r="T186" s="234"/>
      <c r="U186" s="13"/>
      <c r="V186" s="13"/>
      <c r="W186" s="13"/>
      <c r="X186" s="13"/>
      <c r="Y186" s="13"/>
      <c r="Z186" s="13"/>
      <c r="AA186" s="13"/>
      <c r="AB186" s="13"/>
      <c r="AC186" s="13"/>
      <c r="AD186" s="13"/>
      <c r="AE186" s="13"/>
      <c r="AT186" s="235" t="s">
        <v>146</v>
      </c>
      <c r="AU186" s="235" t="s">
        <v>80</v>
      </c>
      <c r="AV186" s="13" t="s">
        <v>82</v>
      </c>
      <c r="AW186" s="13" t="s">
        <v>33</v>
      </c>
      <c r="AX186" s="13" t="s">
        <v>72</v>
      </c>
      <c r="AY186" s="235" t="s">
        <v>136</v>
      </c>
    </row>
    <row r="187" s="13" customFormat="1">
      <c r="A187" s="13"/>
      <c r="B187" s="224"/>
      <c r="C187" s="225"/>
      <c r="D187" s="226" t="s">
        <v>146</v>
      </c>
      <c r="E187" s="227" t="s">
        <v>19</v>
      </c>
      <c r="F187" s="228" t="s">
        <v>368</v>
      </c>
      <c r="G187" s="225"/>
      <c r="H187" s="229">
        <v>1.466</v>
      </c>
      <c r="I187" s="230"/>
      <c r="J187" s="225"/>
      <c r="K187" s="225"/>
      <c r="L187" s="231"/>
      <c r="M187" s="232"/>
      <c r="N187" s="233"/>
      <c r="O187" s="233"/>
      <c r="P187" s="233"/>
      <c r="Q187" s="233"/>
      <c r="R187" s="233"/>
      <c r="S187" s="233"/>
      <c r="T187" s="234"/>
      <c r="U187" s="13"/>
      <c r="V187" s="13"/>
      <c r="W187" s="13"/>
      <c r="X187" s="13"/>
      <c r="Y187" s="13"/>
      <c r="Z187" s="13"/>
      <c r="AA187" s="13"/>
      <c r="AB187" s="13"/>
      <c r="AC187" s="13"/>
      <c r="AD187" s="13"/>
      <c r="AE187" s="13"/>
      <c r="AT187" s="235" t="s">
        <v>146</v>
      </c>
      <c r="AU187" s="235" t="s">
        <v>80</v>
      </c>
      <c r="AV187" s="13" t="s">
        <v>82</v>
      </c>
      <c r="AW187" s="13" t="s">
        <v>33</v>
      </c>
      <c r="AX187" s="13" t="s">
        <v>72</v>
      </c>
      <c r="AY187" s="235" t="s">
        <v>136</v>
      </c>
    </row>
    <row r="188" s="13" customFormat="1">
      <c r="A188" s="13"/>
      <c r="B188" s="224"/>
      <c r="C188" s="225"/>
      <c r="D188" s="226" t="s">
        <v>146</v>
      </c>
      <c r="E188" s="227" t="s">
        <v>19</v>
      </c>
      <c r="F188" s="228" t="s">
        <v>369</v>
      </c>
      <c r="G188" s="225"/>
      <c r="H188" s="229">
        <v>108.378</v>
      </c>
      <c r="I188" s="230"/>
      <c r="J188" s="225"/>
      <c r="K188" s="225"/>
      <c r="L188" s="231"/>
      <c r="M188" s="232"/>
      <c r="N188" s="233"/>
      <c r="O188" s="233"/>
      <c r="P188" s="233"/>
      <c r="Q188" s="233"/>
      <c r="R188" s="233"/>
      <c r="S188" s="233"/>
      <c r="T188" s="234"/>
      <c r="U188" s="13"/>
      <c r="V188" s="13"/>
      <c r="W188" s="13"/>
      <c r="X188" s="13"/>
      <c r="Y188" s="13"/>
      <c r="Z188" s="13"/>
      <c r="AA188" s="13"/>
      <c r="AB188" s="13"/>
      <c r="AC188" s="13"/>
      <c r="AD188" s="13"/>
      <c r="AE188" s="13"/>
      <c r="AT188" s="235" t="s">
        <v>146</v>
      </c>
      <c r="AU188" s="235" t="s">
        <v>80</v>
      </c>
      <c r="AV188" s="13" t="s">
        <v>82</v>
      </c>
      <c r="AW188" s="13" t="s">
        <v>33</v>
      </c>
      <c r="AX188" s="13" t="s">
        <v>72</v>
      </c>
      <c r="AY188" s="235" t="s">
        <v>136</v>
      </c>
    </row>
    <row r="189" s="13" customFormat="1">
      <c r="A189" s="13"/>
      <c r="B189" s="224"/>
      <c r="C189" s="225"/>
      <c r="D189" s="226" t="s">
        <v>146</v>
      </c>
      <c r="E189" s="227" t="s">
        <v>19</v>
      </c>
      <c r="F189" s="228" t="s">
        <v>370</v>
      </c>
      <c r="G189" s="225"/>
      <c r="H189" s="229">
        <v>27.199999999999999</v>
      </c>
      <c r="I189" s="230"/>
      <c r="J189" s="225"/>
      <c r="K189" s="225"/>
      <c r="L189" s="231"/>
      <c r="M189" s="232"/>
      <c r="N189" s="233"/>
      <c r="O189" s="233"/>
      <c r="P189" s="233"/>
      <c r="Q189" s="233"/>
      <c r="R189" s="233"/>
      <c r="S189" s="233"/>
      <c r="T189" s="234"/>
      <c r="U189" s="13"/>
      <c r="V189" s="13"/>
      <c r="W189" s="13"/>
      <c r="X189" s="13"/>
      <c r="Y189" s="13"/>
      <c r="Z189" s="13"/>
      <c r="AA189" s="13"/>
      <c r="AB189" s="13"/>
      <c r="AC189" s="13"/>
      <c r="AD189" s="13"/>
      <c r="AE189" s="13"/>
      <c r="AT189" s="235" t="s">
        <v>146</v>
      </c>
      <c r="AU189" s="235" t="s">
        <v>80</v>
      </c>
      <c r="AV189" s="13" t="s">
        <v>82</v>
      </c>
      <c r="AW189" s="13" t="s">
        <v>33</v>
      </c>
      <c r="AX189" s="13" t="s">
        <v>72</v>
      </c>
      <c r="AY189" s="235" t="s">
        <v>136</v>
      </c>
    </row>
    <row r="190" s="14" customFormat="1">
      <c r="A190" s="14"/>
      <c r="B190" s="236"/>
      <c r="C190" s="237"/>
      <c r="D190" s="226" t="s">
        <v>146</v>
      </c>
      <c r="E190" s="238" t="s">
        <v>19</v>
      </c>
      <c r="F190" s="239" t="s">
        <v>158</v>
      </c>
      <c r="G190" s="237"/>
      <c r="H190" s="240">
        <v>144.11599999999999</v>
      </c>
      <c r="I190" s="241"/>
      <c r="J190" s="237"/>
      <c r="K190" s="237"/>
      <c r="L190" s="242"/>
      <c r="M190" s="243"/>
      <c r="N190" s="244"/>
      <c r="O190" s="244"/>
      <c r="P190" s="244"/>
      <c r="Q190" s="244"/>
      <c r="R190" s="244"/>
      <c r="S190" s="244"/>
      <c r="T190" s="245"/>
      <c r="U190" s="14"/>
      <c r="V190" s="14"/>
      <c r="W190" s="14"/>
      <c r="X190" s="14"/>
      <c r="Y190" s="14"/>
      <c r="Z190" s="14"/>
      <c r="AA190" s="14"/>
      <c r="AB190" s="14"/>
      <c r="AC190" s="14"/>
      <c r="AD190" s="14"/>
      <c r="AE190" s="14"/>
      <c r="AT190" s="246" t="s">
        <v>146</v>
      </c>
      <c r="AU190" s="246" t="s">
        <v>80</v>
      </c>
      <c r="AV190" s="14" t="s">
        <v>144</v>
      </c>
      <c r="AW190" s="14" t="s">
        <v>33</v>
      </c>
      <c r="AX190" s="14" t="s">
        <v>80</v>
      </c>
      <c r="AY190" s="246" t="s">
        <v>136</v>
      </c>
    </row>
    <row r="191" s="2" customFormat="1" ht="114.9" customHeight="1">
      <c r="A191" s="37"/>
      <c r="B191" s="38"/>
      <c r="C191" s="211" t="s">
        <v>371</v>
      </c>
      <c r="D191" s="211" t="s">
        <v>139</v>
      </c>
      <c r="E191" s="212" t="s">
        <v>372</v>
      </c>
      <c r="F191" s="213" t="s">
        <v>373</v>
      </c>
      <c r="G191" s="214" t="s">
        <v>262</v>
      </c>
      <c r="H191" s="215">
        <v>144.11600000000001</v>
      </c>
      <c r="I191" s="216"/>
      <c r="J191" s="217">
        <f>ROUND(I191*H191,2)</f>
        <v>0</v>
      </c>
      <c r="K191" s="213" t="s">
        <v>183</v>
      </c>
      <c r="L191" s="43"/>
      <c r="M191" s="218" t="s">
        <v>19</v>
      </c>
      <c r="N191" s="219" t="s">
        <v>43</v>
      </c>
      <c r="O191" s="83"/>
      <c r="P191" s="220">
        <f>O191*H191</f>
        <v>0</v>
      </c>
      <c r="Q191" s="220">
        <v>0</v>
      </c>
      <c r="R191" s="220">
        <f>Q191*H191</f>
        <v>0</v>
      </c>
      <c r="S191" s="220">
        <v>0</v>
      </c>
      <c r="T191" s="221">
        <f>S191*H191</f>
        <v>0</v>
      </c>
      <c r="U191" s="37"/>
      <c r="V191" s="37"/>
      <c r="W191" s="37"/>
      <c r="X191" s="37"/>
      <c r="Y191" s="37"/>
      <c r="Z191" s="37"/>
      <c r="AA191" s="37"/>
      <c r="AB191" s="37"/>
      <c r="AC191" s="37"/>
      <c r="AD191" s="37"/>
      <c r="AE191" s="37"/>
      <c r="AR191" s="222" t="s">
        <v>316</v>
      </c>
      <c r="AT191" s="222" t="s">
        <v>139</v>
      </c>
      <c r="AU191" s="222" t="s">
        <v>80</v>
      </c>
      <c r="AY191" s="16" t="s">
        <v>136</v>
      </c>
      <c r="BE191" s="223">
        <f>IF(N191="základní",J191,0)</f>
        <v>0</v>
      </c>
      <c r="BF191" s="223">
        <f>IF(N191="snížená",J191,0)</f>
        <v>0</v>
      </c>
      <c r="BG191" s="223">
        <f>IF(N191="zákl. přenesená",J191,0)</f>
        <v>0</v>
      </c>
      <c r="BH191" s="223">
        <f>IF(N191="sníž. přenesená",J191,0)</f>
        <v>0</v>
      </c>
      <c r="BI191" s="223">
        <f>IF(N191="nulová",J191,0)</f>
        <v>0</v>
      </c>
      <c r="BJ191" s="16" t="s">
        <v>80</v>
      </c>
      <c r="BK191" s="223">
        <f>ROUND(I191*H191,2)</f>
        <v>0</v>
      </c>
      <c r="BL191" s="16" t="s">
        <v>316</v>
      </c>
      <c r="BM191" s="222" t="s">
        <v>374</v>
      </c>
    </row>
    <row r="192" s="13" customFormat="1">
      <c r="A192" s="13"/>
      <c r="B192" s="224"/>
      <c r="C192" s="225"/>
      <c r="D192" s="226" t="s">
        <v>146</v>
      </c>
      <c r="E192" s="227" t="s">
        <v>19</v>
      </c>
      <c r="F192" s="228" t="s">
        <v>375</v>
      </c>
      <c r="G192" s="225"/>
      <c r="H192" s="229">
        <v>1.8400000000000001</v>
      </c>
      <c r="I192" s="230"/>
      <c r="J192" s="225"/>
      <c r="K192" s="225"/>
      <c r="L192" s="231"/>
      <c r="M192" s="232"/>
      <c r="N192" s="233"/>
      <c r="O192" s="233"/>
      <c r="P192" s="233"/>
      <c r="Q192" s="233"/>
      <c r="R192" s="233"/>
      <c r="S192" s="233"/>
      <c r="T192" s="234"/>
      <c r="U192" s="13"/>
      <c r="V192" s="13"/>
      <c r="W192" s="13"/>
      <c r="X192" s="13"/>
      <c r="Y192" s="13"/>
      <c r="Z192" s="13"/>
      <c r="AA192" s="13"/>
      <c r="AB192" s="13"/>
      <c r="AC192" s="13"/>
      <c r="AD192" s="13"/>
      <c r="AE192" s="13"/>
      <c r="AT192" s="235" t="s">
        <v>146</v>
      </c>
      <c r="AU192" s="235" t="s">
        <v>80</v>
      </c>
      <c r="AV192" s="13" t="s">
        <v>82</v>
      </c>
      <c r="AW192" s="13" t="s">
        <v>33</v>
      </c>
      <c r="AX192" s="13" t="s">
        <v>72</v>
      </c>
      <c r="AY192" s="235" t="s">
        <v>136</v>
      </c>
    </row>
    <row r="193" s="13" customFormat="1">
      <c r="A193" s="13"/>
      <c r="B193" s="224"/>
      <c r="C193" s="225"/>
      <c r="D193" s="226" t="s">
        <v>146</v>
      </c>
      <c r="E193" s="227" t="s">
        <v>19</v>
      </c>
      <c r="F193" s="228" t="s">
        <v>367</v>
      </c>
      <c r="G193" s="225"/>
      <c r="H193" s="229">
        <v>0.65000000000000002</v>
      </c>
      <c r="I193" s="230"/>
      <c r="J193" s="225"/>
      <c r="K193" s="225"/>
      <c r="L193" s="231"/>
      <c r="M193" s="232"/>
      <c r="N193" s="233"/>
      <c r="O193" s="233"/>
      <c r="P193" s="233"/>
      <c r="Q193" s="233"/>
      <c r="R193" s="233"/>
      <c r="S193" s="233"/>
      <c r="T193" s="234"/>
      <c r="U193" s="13"/>
      <c r="V193" s="13"/>
      <c r="W193" s="13"/>
      <c r="X193" s="13"/>
      <c r="Y193" s="13"/>
      <c r="Z193" s="13"/>
      <c r="AA193" s="13"/>
      <c r="AB193" s="13"/>
      <c r="AC193" s="13"/>
      <c r="AD193" s="13"/>
      <c r="AE193" s="13"/>
      <c r="AT193" s="235" t="s">
        <v>146</v>
      </c>
      <c r="AU193" s="235" t="s">
        <v>80</v>
      </c>
      <c r="AV193" s="13" t="s">
        <v>82</v>
      </c>
      <c r="AW193" s="13" t="s">
        <v>33</v>
      </c>
      <c r="AX193" s="13" t="s">
        <v>72</v>
      </c>
      <c r="AY193" s="235" t="s">
        <v>136</v>
      </c>
    </row>
    <row r="194" s="13" customFormat="1">
      <c r="A194" s="13"/>
      <c r="B194" s="224"/>
      <c r="C194" s="225"/>
      <c r="D194" s="226" t="s">
        <v>146</v>
      </c>
      <c r="E194" s="227" t="s">
        <v>19</v>
      </c>
      <c r="F194" s="228" t="s">
        <v>368</v>
      </c>
      <c r="G194" s="225"/>
      <c r="H194" s="229">
        <v>1.466</v>
      </c>
      <c r="I194" s="230"/>
      <c r="J194" s="225"/>
      <c r="K194" s="225"/>
      <c r="L194" s="231"/>
      <c r="M194" s="232"/>
      <c r="N194" s="233"/>
      <c r="O194" s="233"/>
      <c r="P194" s="233"/>
      <c r="Q194" s="233"/>
      <c r="R194" s="233"/>
      <c r="S194" s="233"/>
      <c r="T194" s="234"/>
      <c r="U194" s="13"/>
      <c r="V194" s="13"/>
      <c r="W194" s="13"/>
      <c r="X194" s="13"/>
      <c r="Y194" s="13"/>
      <c r="Z194" s="13"/>
      <c r="AA194" s="13"/>
      <c r="AB194" s="13"/>
      <c r="AC194" s="13"/>
      <c r="AD194" s="13"/>
      <c r="AE194" s="13"/>
      <c r="AT194" s="235" t="s">
        <v>146</v>
      </c>
      <c r="AU194" s="235" t="s">
        <v>80</v>
      </c>
      <c r="AV194" s="13" t="s">
        <v>82</v>
      </c>
      <c r="AW194" s="13" t="s">
        <v>33</v>
      </c>
      <c r="AX194" s="13" t="s">
        <v>72</v>
      </c>
      <c r="AY194" s="235" t="s">
        <v>136</v>
      </c>
    </row>
    <row r="195" s="13" customFormat="1">
      <c r="A195" s="13"/>
      <c r="B195" s="224"/>
      <c r="C195" s="225"/>
      <c r="D195" s="226" t="s">
        <v>146</v>
      </c>
      <c r="E195" s="227" t="s">
        <v>19</v>
      </c>
      <c r="F195" s="228" t="s">
        <v>376</v>
      </c>
      <c r="G195" s="225"/>
      <c r="H195" s="229">
        <v>4.5819999999999999</v>
      </c>
      <c r="I195" s="230"/>
      <c r="J195" s="225"/>
      <c r="K195" s="225"/>
      <c r="L195" s="231"/>
      <c r="M195" s="232"/>
      <c r="N195" s="233"/>
      <c r="O195" s="233"/>
      <c r="P195" s="233"/>
      <c r="Q195" s="233"/>
      <c r="R195" s="233"/>
      <c r="S195" s="233"/>
      <c r="T195" s="234"/>
      <c r="U195" s="13"/>
      <c r="V195" s="13"/>
      <c r="W195" s="13"/>
      <c r="X195" s="13"/>
      <c r="Y195" s="13"/>
      <c r="Z195" s="13"/>
      <c r="AA195" s="13"/>
      <c r="AB195" s="13"/>
      <c r="AC195" s="13"/>
      <c r="AD195" s="13"/>
      <c r="AE195" s="13"/>
      <c r="AT195" s="235" t="s">
        <v>146</v>
      </c>
      <c r="AU195" s="235" t="s">
        <v>80</v>
      </c>
      <c r="AV195" s="13" t="s">
        <v>82</v>
      </c>
      <c r="AW195" s="13" t="s">
        <v>33</v>
      </c>
      <c r="AX195" s="13" t="s">
        <v>72</v>
      </c>
      <c r="AY195" s="235" t="s">
        <v>136</v>
      </c>
    </row>
    <row r="196" s="13" customFormat="1">
      <c r="A196" s="13"/>
      <c r="B196" s="224"/>
      <c r="C196" s="225"/>
      <c r="D196" s="226" t="s">
        <v>146</v>
      </c>
      <c r="E196" s="227" t="s">
        <v>19</v>
      </c>
      <c r="F196" s="228" t="s">
        <v>377</v>
      </c>
      <c r="G196" s="225"/>
      <c r="H196" s="229">
        <v>108.378</v>
      </c>
      <c r="I196" s="230"/>
      <c r="J196" s="225"/>
      <c r="K196" s="225"/>
      <c r="L196" s="231"/>
      <c r="M196" s="232"/>
      <c r="N196" s="233"/>
      <c r="O196" s="233"/>
      <c r="P196" s="233"/>
      <c r="Q196" s="233"/>
      <c r="R196" s="233"/>
      <c r="S196" s="233"/>
      <c r="T196" s="234"/>
      <c r="U196" s="13"/>
      <c r="V196" s="13"/>
      <c r="W196" s="13"/>
      <c r="X196" s="13"/>
      <c r="Y196" s="13"/>
      <c r="Z196" s="13"/>
      <c r="AA196" s="13"/>
      <c r="AB196" s="13"/>
      <c r="AC196" s="13"/>
      <c r="AD196" s="13"/>
      <c r="AE196" s="13"/>
      <c r="AT196" s="235" t="s">
        <v>146</v>
      </c>
      <c r="AU196" s="235" t="s">
        <v>80</v>
      </c>
      <c r="AV196" s="13" t="s">
        <v>82</v>
      </c>
      <c r="AW196" s="13" t="s">
        <v>33</v>
      </c>
      <c r="AX196" s="13" t="s">
        <v>72</v>
      </c>
      <c r="AY196" s="235" t="s">
        <v>136</v>
      </c>
    </row>
    <row r="197" s="13" customFormat="1">
      <c r="A197" s="13"/>
      <c r="B197" s="224"/>
      <c r="C197" s="225"/>
      <c r="D197" s="226" t="s">
        <v>146</v>
      </c>
      <c r="E197" s="227" t="s">
        <v>19</v>
      </c>
      <c r="F197" s="228" t="s">
        <v>378</v>
      </c>
      <c r="G197" s="225"/>
      <c r="H197" s="229">
        <v>27.199999999999999</v>
      </c>
      <c r="I197" s="230"/>
      <c r="J197" s="225"/>
      <c r="K197" s="225"/>
      <c r="L197" s="231"/>
      <c r="M197" s="232"/>
      <c r="N197" s="233"/>
      <c r="O197" s="233"/>
      <c r="P197" s="233"/>
      <c r="Q197" s="233"/>
      <c r="R197" s="233"/>
      <c r="S197" s="233"/>
      <c r="T197" s="234"/>
      <c r="U197" s="13"/>
      <c r="V197" s="13"/>
      <c r="W197" s="13"/>
      <c r="X197" s="13"/>
      <c r="Y197" s="13"/>
      <c r="Z197" s="13"/>
      <c r="AA197" s="13"/>
      <c r="AB197" s="13"/>
      <c r="AC197" s="13"/>
      <c r="AD197" s="13"/>
      <c r="AE197" s="13"/>
      <c r="AT197" s="235" t="s">
        <v>146</v>
      </c>
      <c r="AU197" s="235" t="s">
        <v>80</v>
      </c>
      <c r="AV197" s="13" t="s">
        <v>82</v>
      </c>
      <c r="AW197" s="13" t="s">
        <v>33</v>
      </c>
      <c r="AX197" s="13" t="s">
        <v>72</v>
      </c>
      <c r="AY197" s="235" t="s">
        <v>136</v>
      </c>
    </row>
    <row r="198" s="14" customFormat="1">
      <c r="A198" s="14"/>
      <c r="B198" s="236"/>
      <c r="C198" s="237"/>
      <c r="D198" s="226" t="s">
        <v>146</v>
      </c>
      <c r="E198" s="238" t="s">
        <v>19</v>
      </c>
      <c r="F198" s="239" t="s">
        <v>158</v>
      </c>
      <c r="G198" s="237"/>
      <c r="H198" s="240">
        <v>144.11599999999999</v>
      </c>
      <c r="I198" s="241"/>
      <c r="J198" s="237"/>
      <c r="K198" s="237"/>
      <c r="L198" s="242"/>
      <c r="M198" s="243"/>
      <c r="N198" s="244"/>
      <c r="O198" s="244"/>
      <c r="P198" s="244"/>
      <c r="Q198" s="244"/>
      <c r="R198" s="244"/>
      <c r="S198" s="244"/>
      <c r="T198" s="245"/>
      <c r="U198" s="14"/>
      <c r="V198" s="14"/>
      <c r="W198" s="14"/>
      <c r="X198" s="14"/>
      <c r="Y198" s="14"/>
      <c r="Z198" s="14"/>
      <c r="AA198" s="14"/>
      <c r="AB198" s="14"/>
      <c r="AC198" s="14"/>
      <c r="AD198" s="14"/>
      <c r="AE198" s="14"/>
      <c r="AT198" s="246" t="s">
        <v>146</v>
      </c>
      <c r="AU198" s="246" t="s">
        <v>80</v>
      </c>
      <c r="AV198" s="14" t="s">
        <v>144</v>
      </c>
      <c r="AW198" s="14" t="s">
        <v>33</v>
      </c>
      <c r="AX198" s="14" t="s">
        <v>80</v>
      </c>
      <c r="AY198" s="246" t="s">
        <v>136</v>
      </c>
    </row>
    <row r="199" s="2" customFormat="1" ht="101.25" customHeight="1">
      <c r="A199" s="37"/>
      <c r="B199" s="38"/>
      <c r="C199" s="211" t="s">
        <v>379</v>
      </c>
      <c r="D199" s="211" t="s">
        <v>139</v>
      </c>
      <c r="E199" s="212" t="s">
        <v>380</v>
      </c>
      <c r="F199" s="213" t="s">
        <v>381</v>
      </c>
      <c r="G199" s="214" t="s">
        <v>262</v>
      </c>
      <c r="H199" s="215">
        <v>143.49000000000001</v>
      </c>
      <c r="I199" s="216"/>
      <c r="J199" s="217">
        <f>ROUND(I199*H199,2)</f>
        <v>0</v>
      </c>
      <c r="K199" s="213" t="s">
        <v>143</v>
      </c>
      <c r="L199" s="43"/>
      <c r="M199" s="218" t="s">
        <v>19</v>
      </c>
      <c r="N199" s="219" t="s">
        <v>43</v>
      </c>
      <c r="O199" s="83"/>
      <c r="P199" s="220">
        <f>O199*H199</f>
        <v>0</v>
      </c>
      <c r="Q199" s="220">
        <v>0</v>
      </c>
      <c r="R199" s="220">
        <f>Q199*H199</f>
        <v>0</v>
      </c>
      <c r="S199" s="220">
        <v>0</v>
      </c>
      <c r="T199" s="221">
        <f>S199*H199</f>
        <v>0</v>
      </c>
      <c r="U199" s="37"/>
      <c r="V199" s="37"/>
      <c r="W199" s="37"/>
      <c r="X199" s="37"/>
      <c r="Y199" s="37"/>
      <c r="Z199" s="37"/>
      <c r="AA199" s="37"/>
      <c r="AB199" s="37"/>
      <c r="AC199" s="37"/>
      <c r="AD199" s="37"/>
      <c r="AE199" s="37"/>
      <c r="AR199" s="222" t="s">
        <v>316</v>
      </c>
      <c r="AT199" s="222" t="s">
        <v>139</v>
      </c>
      <c r="AU199" s="222" t="s">
        <v>80</v>
      </c>
      <c r="AY199" s="16" t="s">
        <v>136</v>
      </c>
      <c r="BE199" s="223">
        <f>IF(N199="základní",J199,0)</f>
        <v>0</v>
      </c>
      <c r="BF199" s="223">
        <f>IF(N199="snížená",J199,0)</f>
        <v>0</v>
      </c>
      <c r="BG199" s="223">
        <f>IF(N199="zákl. přenesená",J199,0)</f>
        <v>0</v>
      </c>
      <c r="BH199" s="223">
        <f>IF(N199="sníž. přenesená",J199,0)</f>
        <v>0</v>
      </c>
      <c r="BI199" s="223">
        <f>IF(N199="nulová",J199,0)</f>
        <v>0</v>
      </c>
      <c r="BJ199" s="16" t="s">
        <v>80</v>
      </c>
      <c r="BK199" s="223">
        <f>ROUND(I199*H199,2)</f>
        <v>0</v>
      </c>
      <c r="BL199" s="16" t="s">
        <v>316</v>
      </c>
      <c r="BM199" s="222" t="s">
        <v>382</v>
      </c>
    </row>
    <row r="200" s="13" customFormat="1">
      <c r="A200" s="13"/>
      <c r="B200" s="224"/>
      <c r="C200" s="225"/>
      <c r="D200" s="226" t="s">
        <v>146</v>
      </c>
      <c r="E200" s="227" t="s">
        <v>19</v>
      </c>
      <c r="F200" s="228" t="s">
        <v>383</v>
      </c>
      <c r="G200" s="225"/>
      <c r="H200" s="229">
        <v>3.6800000000000002</v>
      </c>
      <c r="I200" s="230"/>
      <c r="J200" s="225"/>
      <c r="K200" s="225"/>
      <c r="L200" s="231"/>
      <c r="M200" s="232"/>
      <c r="N200" s="233"/>
      <c r="O200" s="233"/>
      <c r="P200" s="233"/>
      <c r="Q200" s="233"/>
      <c r="R200" s="233"/>
      <c r="S200" s="233"/>
      <c r="T200" s="234"/>
      <c r="U200" s="13"/>
      <c r="V200" s="13"/>
      <c r="W200" s="13"/>
      <c r="X200" s="13"/>
      <c r="Y200" s="13"/>
      <c r="Z200" s="13"/>
      <c r="AA200" s="13"/>
      <c r="AB200" s="13"/>
      <c r="AC200" s="13"/>
      <c r="AD200" s="13"/>
      <c r="AE200" s="13"/>
      <c r="AT200" s="235" t="s">
        <v>146</v>
      </c>
      <c r="AU200" s="235" t="s">
        <v>80</v>
      </c>
      <c r="AV200" s="13" t="s">
        <v>82</v>
      </c>
      <c r="AW200" s="13" t="s">
        <v>33</v>
      </c>
      <c r="AX200" s="13" t="s">
        <v>72</v>
      </c>
      <c r="AY200" s="235" t="s">
        <v>136</v>
      </c>
    </row>
    <row r="201" s="13" customFormat="1">
      <c r="A201" s="13"/>
      <c r="B201" s="224"/>
      <c r="C201" s="225"/>
      <c r="D201" s="226" t="s">
        <v>146</v>
      </c>
      <c r="E201" s="227" t="s">
        <v>19</v>
      </c>
      <c r="F201" s="228" t="s">
        <v>384</v>
      </c>
      <c r="G201" s="225"/>
      <c r="H201" s="229">
        <v>1.3</v>
      </c>
      <c r="I201" s="230"/>
      <c r="J201" s="225"/>
      <c r="K201" s="225"/>
      <c r="L201" s="231"/>
      <c r="M201" s="232"/>
      <c r="N201" s="233"/>
      <c r="O201" s="233"/>
      <c r="P201" s="233"/>
      <c r="Q201" s="233"/>
      <c r="R201" s="233"/>
      <c r="S201" s="233"/>
      <c r="T201" s="234"/>
      <c r="U201" s="13"/>
      <c r="V201" s="13"/>
      <c r="W201" s="13"/>
      <c r="X201" s="13"/>
      <c r="Y201" s="13"/>
      <c r="Z201" s="13"/>
      <c r="AA201" s="13"/>
      <c r="AB201" s="13"/>
      <c r="AC201" s="13"/>
      <c r="AD201" s="13"/>
      <c r="AE201" s="13"/>
      <c r="AT201" s="235" t="s">
        <v>146</v>
      </c>
      <c r="AU201" s="235" t="s">
        <v>80</v>
      </c>
      <c r="AV201" s="13" t="s">
        <v>82</v>
      </c>
      <c r="AW201" s="13" t="s">
        <v>33</v>
      </c>
      <c r="AX201" s="13" t="s">
        <v>72</v>
      </c>
      <c r="AY201" s="235" t="s">
        <v>136</v>
      </c>
    </row>
    <row r="202" s="13" customFormat="1">
      <c r="A202" s="13"/>
      <c r="B202" s="224"/>
      <c r="C202" s="225"/>
      <c r="D202" s="226" t="s">
        <v>146</v>
      </c>
      <c r="E202" s="227" t="s">
        <v>19</v>
      </c>
      <c r="F202" s="228" t="s">
        <v>385</v>
      </c>
      <c r="G202" s="225"/>
      <c r="H202" s="229">
        <v>2.9319999999999999</v>
      </c>
      <c r="I202" s="230"/>
      <c r="J202" s="225"/>
      <c r="K202" s="225"/>
      <c r="L202" s="231"/>
      <c r="M202" s="232"/>
      <c r="N202" s="233"/>
      <c r="O202" s="233"/>
      <c r="P202" s="233"/>
      <c r="Q202" s="233"/>
      <c r="R202" s="233"/>
      <c r="S202" s="233"/>
      <c r="T202" s="234"/>
      <c r="U202" s="13"/>
      <c r="V202" s="13"/>
      <c r="W202" s="13"/>
      <c r="X202" s="13"/>
      <c r="Y202" s="13"/>
      <c r="Z202" s="13"/>
      <c r="AA202" s="13"/>
      <c r="AB202" s="13"/>
      <c r="AC202" s="13"/>
      <c r="AD202" s="13"/>
      <c r="AE202" s="13"/>
      <c r="AT202" s="235" t="s">
        <v>146</v>
      </c>
      <c r="AU202" s="235" t="s">
        <v>80</v>
      </c>
      <c r="AV202" s="13" t="s">
        <v>82</v>
      </c>
      <c r="AW202" s="13" t="s">
        <v>33</v>
      </c>
      <c r="AX202" s="13" t="s">
        <v>72</v>
      </c>
      <c r="AY202" s="235" t="s">
        <v>136</v>
      </c>
    </row>
    <row r="203" s="13" customFormat="1">
      <c r="A203" s="13"/>
      <c r="B203" s="224"/>
      <c r="C203" s="225"/>
      <c r="D203" s="226" t="s">
        <v>146</v>
      </c>
      <c r="E203" s="227" t="s">
        <v>19</v>
      </c>
      <c r="F203" s="228" t="s">
        <v>386</v>
      </c>
      <c r="G203" s="225"/>
      <c r="H203" s="229">
        <v>108.378</v>
      </c>
      <c r="I203" s="230"/>
      <c r="J203" s="225"/>
      <c r="K203" s="225"/>
      <c r="L203" s="231"/>
      <c r="M203" s="232"/>
      <c r="N203" s="233"/>
      <c r="O203" s="233"/>
      <c r="P203" s="233"/>
      <c r="Q203" s="233"/>
      <c r="R203" s="233"/>
      <c r="S203" s="233"/>
      <c r="T203" s="234"/>
      <c r="U203" s="13"/>
      <c r="V203" s="13"/>
      <c r="W203" s="13"/>
      <c r="X203" s="13"/>
      <c r="Y203" s="13"/>
      <c r="Z203" s="13"/>
      <c r="AA203" s="13"/>
      <c r="AB203" s="13"/>
      <c r="AC203" s="13"/>
      <c r="AD203" s="13"/>
      <c r="AE203" s="13"/>
      <c r="AT203" s="235" t="s">
        <v>146</v>
      </c>
      <c r="AU203" s="235" t="s">
        <v>80</v>
      </c>
      <c r="AV203" s="13" t="s">
        <v>82</v>
      </c>
      <c r="AW203" s="13" t="s">
        <v>33</v>
      </c>
      <c r="AX203" s="13" t="s">
        <v>72</v>
      </c>
      <c r="AY203" s="235" t="s">
        <v>136</v>
      </c>
    </row>
    <row r="204" s="13" customFormat="1">
      <c r="A204" s="13"/>
      <c r="B204" s="224"/>
      <c r="C204" s="225"/>
      <c r="D204" s="226" t="s">
        <v>146</v>
      </c>
      <c r="E204" s="227" t="s">
        <v>19</v>
      </c>
      <c r="F204" s="228" t="s">
        <v>387</v>
      </c>
      <c r="G204" s="225"/>
      <c r="H204" s="229">
        <v>27.199999999999999</v>
      </c>
      <c r="I204" s="230"/>
      <c r="J204" s="225"/>
      <c r="K204" s="225"/>
      <c r="L204" s="231"/>
      <c r="M204" s="232"/>
      <c r="N204" s="233"/>
      <c r="O204" s="233"/>
      <c r="P204" s="233"/>
      <c r="Q204" s="233"/>
      <c r="R204" s="233"/>
      <c r="S204" s="233"/>
      <c r="T204" s="234"/>
      <c r="U204" s="13"/>
      <c r="V204" s="13"/>
      <c r="W204" s="13"/>
      <c r="X204" s="13"/>
      <c r="Y204" s="13"/>
      <c r="Z204" s="13"/>
      <c r="AA204" s="13"/>
      <c r="AB204" s="13"/>
      <c r="AC204" s="13"/>
      <c r="AD204" s="13"/>
      <c r="AE204" s="13"/>
      <c r="AT204" s="235" t="s">
        <v>146</v>
      </c>
      <c r="AU204" s="235" t="s">
        <v>80</v>
      </c>
      <c r="AV204" s="13" t="s">
        <v>82</v>
      </c>
      <c r="AW204" s="13" t="s">
        <v>33</v>
      </c>
      <c r="AX204" s="13" t="s">
        <v>72</v>
      </c>
      <c r="AY204" s="235" t="s">
        <v>136</v>
      </c>
    </row>
    <row r="205" s="14" customFormat="1">
      <c r="A205" s="14"/>
      <c r="B205" s="236"/>
      <c r="C205" s="237"/>
      <c r="D205" s="226" t="s">
        <v>146</v>
      </c>
      <c r="E205" s="238" t="s">
        <v>19</v>
      </c>
      <c r="F205" s="239" t="s">
        <v>158</v>
      </c>
      <c r="G205" s="237"/>
      <c r="H205" s="240">
        <v>143.49000000000001</v>
      </c>
      <c r="I205" s="241"/>
      <c r="J205" s="237"/>
      <c r="K205" s="237"/>
      <c r="L205" s="242"/>
      <c r="M205" s="243"/>
      <c r="N205" s="244"/>
      <c r="O205" s="244"/>
      <c r="P205" s="244"/>
      <c r="Q205" s="244"/>
      <c r="R205" s="244"/>
      <c r="S205" s="244"/>
      <c r="T205" s="245"/>
      <c r="U205" s="14"/>
      <c r="V205" s="14"/>
      <c r="W205" s="14"/>
      <c r="X205" s="14"/>
      <c r="Y205" s="14"/>
      <c r="Z205" s="14"/>
      <c r="AA205" s="14"/>
      <c r="AB205" s="14"/>
      <c r="AC205" s="14"/>
      <c r="AD205" s="14"/>
      <c r="AE205" s="14"/>
      <c r="AT205" s="246" t="s">
        <v>146</v>
      </c>
      <c r="AU205" s="246" t="s">
        <v>80</v>
      </c>
      <c r="AV205" s="14" t="s">
        <v>144</v>
      </c>
      <c r="AW205" s="14" t="s">
        <v>33</v>
      </c>
      <c r="AX205" s="14" t="s">
        <v>80</v>
      </c>
      <c r="AY205" s="246" t="s">
        <v>136</v>
      </c>
    </row>
    <row r="206" s="2" customFormat="1" ht="100.5" customHeight="1">
      <c r="A206" s="37"/>
      <c r="B206" s="38"/>
      <c r="C206" s="211" t="s">
        <v>388</v>
      </c>
      <c r="D206" s="211" t="s">
        <v>139</v>
      </c>
      <c r="E206" s="212" t="s">
        <v>389</v>
      </c>
      <c r="F206" s="213" t="s">
        <v>390</v>
      </c>
      <c r="G206" s="214" t="s">
        <v>262</v>
      </c>
      <c r="H206" s="215">
        <v>176.57599999999999</v>
      </c>
      <c r="I206" s="216"/>
      <c r="J206" s="217">
        <f>ROUND(I206*H206,2)</f>
        <v>0</v>
      </c>
      <c r="K206" s="213" t="s">
        <v>143</v>
      </c>
      <c r="L206" s="43"/>
      <c r="M206" s="218" t="s">
        <v>19</v>
      </c>
      <c r="N206" s="219" t="s">
        <v>43</v>
      </c>
      <c r="O206" s="83"/>
      <c r="P206" s="220">
        <f>O206*H206</f>
        <v>0</v>
      </c>
      <c r="Q206" s="220">
        <v>0</v>
      </c>
      <c r="R206" s="220">
        <f>Q206*H206</f>
        <v>0</v>
      </c>
      <c r="S206" s="220">
        <v>0</v>
      </c>
      <c r="T206" s="221">
        <f>S206*H206</f>
        <v>0</v>
      </c>
      <c r="U206" s="37"/>
      <c r="V206" s="37"/>
      <c r="W206" s="37"/>
      <c r="X206" s="37"/>
      <c r="Y206" s="37"/>
      <c r="Z206" s="37"/>
      <c r="AA206" s="37"/>
      <c r="AB206" s="37"/>
      <c r="AC206" s="37"/>
      <c r="AD206" s="37"/>
      <c r="AE206" s="37"/>
      <c r="AR206" s="222" t="s">
        <v>316</v>
      </c>
      <c r="AT206" s="222" t="s">
        <v>139</v>
      </c>
      <c r="AU206" s="222" t="s">
        <v>80</v>
      </c>
      <c r="AY206" s="16" t="s">
        <v>136</v>
      </c>
      <c r="BE206" s="223">
        <f>IF(N206="základní",J206,0)</f>
        <v>0</v>
      </c>
      <c r="BF206" s="223">
        <f>IF(N206="snížená",J206,0)</f>
        <v>0</v>
      </c>
      <c r="BG206" s="223">
        <f>IF(N206="zákl. přenesená",J206,0)</f>
        <v>0</v>
      </c>
      <c r="BH206" s="223">
        <f>IF(N206="sníž. přenesená",J206,0)</f>
        <v>0</v>
      </c>
      <c r="BI206" s="223">
        <f>IF(N206="nulová",J206,0)</f>
        <v>0</v>
      </c>
      <c r="BJ206" s="16" t="s">
        <v>80</v>
      </c>
      <c r="BK206" s="223">
        <f>ROUND(I206*H206,2)</f>
        <v>0</v>
      </c>
      <c r="BL206" s="16" t="s">
        <v>316</v>
      </c>
      <c r="BM206" s="222" t="s">
        <v>391</v>
      </c>
    </row>
    <row r="207" s="13" customFormat="1">
      <c r="A207" s="13"/>
      <c r="B207" s="224"/>
      <c r="C207" s="225"/>
      <c r="D207" s="226" t="s">
        <v>146</v>
      </c>
      <c r="E207" s="227" t="s">
        <v>19</v>
      </c>
      <c r="F207" s="228" t="s">
        <v>392</v>
      </c>
      <c r="G207" s="225"/>
      <c r="H207" s="229">
        <v>176.57599999999999</v>
      </c>
      <c r="I207" s="230"/>
      <c r="J207" s="225"/>
      <c r="K207" s="225"/>
      <c r="L207" s="231"/>
      <c r="M207" s="232"/>
      <c r="N207" s="233"/>
      <c r="O207" s="233"/>
      <c r="P207" s="233"/>
      <c r="Q207" s="233"/>
      <c r="R207" s="233"/>
      <c r="S207" s="233"/>
      <c r="T207" s="234"/>
      <c r="U207" s="13"/>
      <c r="V207" s="13"/>
      <c r="W207" s="13"/>
      <c r="X207" s="13"/>
      <c r="Y207" s="13"/>
      <c r="Z207" s="13"/>
      <c r="AA207" s="13"/>
      <c r="AB207" s="13"/>
      <c r="AC207" s="13"/>
      <c r="AD207" s="13"/>
      <c r="AE207" s="13"/>
      <c r="AT207" s="235" t="s">
        <v>146</v>
      </c>
      <c r="AU207" s="235" t="s">
        <v>80</v>
      </c>
      <c r="AV207" s="13" t="s">
        <v>82</v>
      </c>
      <c r="AW207" s="13" t="s">
        <v>33</v>
      </c>
      <c r="AX207" s="13" t="s">
        <v>80</v>
      </c>
      <c r="AY207" s="235" t="s">
        <v>136</v>
      </c>
    </row>
    <row r="208" s="2" customFormat="1" ht="100.5" customHeight="1">
      <c r="A208" s="37"/>
      <c r="B208" s="38"/>
      <c r="C208" s="211" t="s">
        <v>393</v>
      </c>
      <c r="D208" s="211" t="s">
        <v>139</v>
      </c>
      <c r="E208" s="212" t="s">
        <v>394</v>
      </c>
      <c r="F208" s="213" t="s">
        <v>395</v>
      </c>
      <c r="G208" s="214" t="s">
        <v>262</v>
      </c>
      <c r="H208" s="215">
        <v>1.8400000000000001</v>
      </c>
      <c r="I208" s="216"/>
      <c r="J208" s="217">
        <f>ROUND(I208*H208,2)</f>
        <v>0</v>
      </c>
      <c r="K208" s="213" t="s">
        <v>143</v>
      </c>
      <c r="L208" s="43"/>
      <c r="M208" s="218" t="s">
        <v>19</v>
      </c>
      <c r="N208" s="219" t="s">
        <v>43</v>
      </c>
      <c r="O208" s="83"/>
      <c r="P208" s="220">
        <f>O208*H208</f>
        <v>0</v>
      </c>
      <c r="Q208" s="220">
        <v>0</v>
      </c>
      <c r="R208" s="220">
        <f>Q208*H208</f>
        <v>0</v>
      </c>
      <c r="S208" s="220">
        <v>0</v>
      </c>
      <c r="T208" s="221">
        <f>S208*H208</f>
        <v>0</v>
      </c>
      <c r="U208" s="37"/>
      <c r="V208" s="37"/>
      <c r="W208" s="37"/>
      <c r="X208" s="37"/>
      <c r="Y208" s="37"/>
      <c r="Z208" s="37"/>
      <c r="AA208" s="37"/>
      <c r="AB208" s="37"/>
      <c r="AC208" s="37"/>
      <c r="AD208" s="37"/>
      <c r="AE208" s="37"/>
      <c r="AR208" s="222" t="s">
        <v>316</v>
      </c>
      <c r="AT208" s="222" t="s">
        <v>139</v>
      </c>
      <c r="AU208" s="222" t="s">
        <v>80</v>
      </c>
      <c r="AY208" s="16" t="s">
        <v>136</v>
      </c>
      <c r="BE208" s="223">
        <f>IF(N208="základní",J208,0)</f>
        <v>0</v>
      </c>
      <c r="BF208" s="223">
        <f>IF(N208="snížená",J208,0)</f>
        <v>0</v>
      </c>
      <c r="BG208" s="223">
        <f>IF(N208="zákl. přenesená",J208,0)</f>
        <v>0</v>
      </c>
      <c r="BH208" s="223">
        <f>IF(N208="sníž. přenesená",J208,0)</f>
        <v>0</v>
      </c>
      <c r="BI208" s="223">
        <f>IF(N208="nulová",J208,0)</f>
        <v>0</v>
      </c>
      <c r="BJ208" s="16" t="s">
        <v>80</v>
      </c>
      <c r="BK208" s="223">
        <f>ROUND(I208*H208,2)</f>
        <v>0</v>
      </c>
      <c r="BL208" s="16" t="s">
        <v>316</v>
      </c>
      <c r="BM208" s="222" t="s">
        <v>396</v>
      </c>
    </row>
    <row r="209" s="13" customFormat="1">
      <c r="A209" s="13"/>
      <c r="B209" s="224"/>
      <c r="C209" s="225"/>
      <c r="D209" s="226" t="s">
        <v>146</v>
      </c>
      <c r="E209" s="227" t="s">
        <v>19</v>
      </c>
      <c r="F209" s="228" t="s">
        <v>397</v>
      </c>
      <c r="G209" s="225"/>
      <c r="H209" s="229">
        <v>1.8400000000000001</v>
      </c>
      <c r="I209" s="230"/>
      <c r="J209" s="225"/>
      <c r="K209" s="225"/>
      <c r="L209" s="231"/>
      <c r="M209" s="232"/>
      <c r="N209" s="233"/>
      <c r="O209" s="233"/>
      <c r="P209" s="233"/>
      <c r="Q209" s="233"/>
      <c r="R209" s="233"/>
      <c r="S209" s="233"/>
      <c r="T209" s="234"/>
      <c r="U209" s="13"/>
      <c r="V209" s="13"/>
      <c r="W209" s="13"/>
      <c r="X209" s="13"/>
      <c r="Y209" s="13"/>
      <c r="Z209" s="13"/>
      <c r="AA209" s="13"/>
      <c r="AB209" s="13"/>
      <c r="AC209" s="13"/>
      <c r="AD209" s="13"/>
      <c r="AE209" s="13"/>
      <c r="AT209" s="235" t="s">
        <v>146</v>
      </c>
      <c r="AU209" s="235" t="s">
        <v>80</v>
      </c>
      <c r="AV209" s="13" t="s">
        <v>82</v>
      </c>
      <c r="AW209" s="13" t="s">
        <v>33</v>
      </c>
      <c r="AX209" s="13" t="s">
        <v>80</v>
      </c>
      <c r="AY209" s="235" t="s">
        <v>136</v>
      </c>
    </row>
    <row r="210" s="2" customFormat="1" ht="90" customHeight="1">
      <c r="A210" s="37"/>
      <c r="B210" s="38"/>
      <c r="C210" s="211" t="s">
        <v>398</v>
      </c>
      <c r="D210" s="211" t="s">
        <v>139</v>
      </c>
      <c r="E210" s="212" t="s">
        <v>399</v>
      </c>
      <c r="F210" s="213" t="s">
        <v>400</v>
      </c>
      <c r="G210" s="214" t="s">
        <v>262</v>
      </c>
      <c r="H210" s="215">
        <v>1.466</v>
      </c>
      <c r="I210" s="216"/>
      <c r="J210" s="217">
        <f>ROUND(I210*H210,2)</f>
        <v>0</v>
      </c>
      <c r="K210" s="213" t="s">
        <v>143</v>
      </c>
      <c r="L210" s="43"/>
      <c r="M210" s="218" t="s">
        <v>19</v>
      </c>
      <c r="N210" s="219" t="s">
        <v>43</v>
      </c>
      <c r="O210" s="83"/>
      <c r="P210" s="220">
        <f>O210*H210</f>
        <v>0</v>
      </c>
      <c r="Q210" s="220">
        <v>0</v>
      </c>
      <c r="R210" s="220">
        <f>Q210*H210</f>
        <v>0</v>
      </c>
      <c r="S210" s="220">
        <v>0</v>
      </c>
      <c r="T210" s="221">
        <f>S210*H210</f>
        <v>0</v>
      </c>
      <c r="U210" s="37"/>
      <c r="V210" s="37"/>
      <c r="W210" s="37"/>
      <c r="X210" s="37"/>
      <c r="Y210" s="37"/>
      <c r="Z210" s="37"/>
      <c r="AA210" s="37"/>
      <c r="AB210" s="37"/>
      <c r="AC210" s="37"/>
      <c r="AD210" s="37"/>
      <c r="AE210" s="37"/>
      <c r="AR210" s="222" t="s">
        <v>316</v>
      </c>
      <c r="AT210" s="222" t="s">
        <v>139</v>
      </c>
      <c r="AU210" s="222" t="s">
        <v>80</v>
      </c>
      <c r="AY210" s="16" t="s">
        <v>136</v>
      </c>
      <c r="BE210" s="223">
        <f>IF(N210="základní",J210,0)</f>
        <v>0</v>
      </c>
      <c r="BF210" s="223">
        <f>IF(N210="snížená",J210,0)</f>
        <v>0</v>
      </c>
      <c r="BG210" s="223">
        <f>IF(N210="zákl. přenesená",J210,0)</f>
        <v>0</v>
      </c>
      <c r="BH210" s="223">
        <f>IF(N210="sníž. přenesená",J210,0)</f>
        <v>0</v>
      </c>
      <c r="BI210" s="223">
        <f>IF(N210="nulová",J210,0)</f>
        <v>0</v>
      </c>
      <c r="BJ210" s="16" t="s">
        <v>80</v>
      </c>
      <c r="BK210" s="223">
        <f>ROUND(I210*H210,2)</f>
        <v>0</v>
      </c>
      <c r="BL210" s="16" t="s">
        <v>316</v>
      </c>
      <c r="BM210" s="222" t="s">
        <v>401</v>
      </c>
    </row>
    <row r="211" s="13" customFormat="1">
      <c r="A211" s="13"/>
      <c r="B211" s="224"/>
      <c r="C211" s="225"/>
      <c r="D211" s="226" t="s">
        <v>146</v>
      </c>
      <c r="E211" s="227" t="s">
        <v>19</v>
      </c>
      <c r="F211" s="228" t="s">
        <v>402</v>
      </c>
      <c r="G211" s="225"/>
      <c r="H211" s="229">
        <v>1.466</v>
      </c>
      <c r="I211" s="230"/>
      <c r="J211" s="225"/>
      <c r="K211" s="225"/>
      <c r="L211" s="231"/>
      <c r="M211" s="232"/>
      <c r="N211" s="233"/>
      <c r="O211" s="233"/>
      <c r="P211" s="233"/>
      <c r="Q211" s="233"/>
      <c r="R211" s="233"/>
      <c r="S211" s="233"/>
      <c r="T211" s="234"/>
      <c r="U211" s="13"/>
      <c r="V211" s="13"/>
      <c r="W211" s="13"/>
      <c r="X211" s="13"/>
      <c r="Y211" s="13"/>
      <c r="Z211" s="13"/>
      <c r="AA211" s="13"/>
      <c r="AB211" s="13"/>
      <c r="AC211" s="13"/>
      <c r="AD211" s="13"/>
      <c r="AE211" s="13"/>
      <c r="AT211" s="235" t="s">
        <v>146</v>
      </c>
      <c r="AU211" s="235" t="s">
        <v>80</v>
      </c>
      <c r="AV211" s="13" t="s">
        <v>82</v>
      </c>
      <c r="AW211" s="13" t="s">
        <v>33</v>
      </c>
      <c r="AX211" s="13" t="s">
        <v>80</v>
      </c>
      <c r="AY211" s="235" t="s">
        <v>136</v>
      </c>
    </row>
    <row r="212" s="2" customFormat="1" ht="90" customHeight="1">
      <c r="A212" s="37"/>
      <c r="B212" s="38"/>
      <c r="C212" s="211" t="s">
        <v>403</v>
      </c>
      <c r="D212" s="211" t="s">
        <v>139</v>
      </c>
      <c r="E212" s="212" t="s">
        <v>404</v>
      </c>
      <c r="F212" s="213" t="s">
        <v>405</v>
      </c>
      <c r="G212" s="214" t="s">
        <v>262</v>
      </c>
      <c r="H212" s="215">
        <v>27.850000000000001</v>
      </c>
      <c r="I212" s="216"/>
      <c r="J212" s="217">
        <f>ROUND(I212*H212,2)</f>
        <v>0</v>
      </c>
      <c r="K212" s="213" t="s">
        <v>143</v>
      </c>
      <c r="L212" s="43"/>
      <c r="M212" s="218" t="s">
        <v>19</v>
      </c>
      <c r="N212" s="219" t="s">
        <v>43</v>
      </c>
      <c r="O212" s="83"/>
      <c r="P212" s="220">
        <f>O212*H212</f>
        <v>0</v>
      </c>
      <c r="Q212" s="220">
        <v>0</v>
      </c>
      <c r="R212" s="220">
        <f>Q212*H212</f>
        <v>0</v>
      </c>
      <c r="S212" s="220">
        <v>0</v>
      </c>
      <c r="T212" s="221">
        <f>S212*H212</f>
        <v>0</v>
      </c>
      <c r="U212" s="37"/>
      <c r="V212" s="37"/>
      <c r="W212" s="37"/>
      <c r="X212" s="37"/>
      <c r="Y212" s="37"/>
      <c r="Z212" s="37"/>
      <c r="AA212" s="37"/>
      <c r="AB212" s="37"/>
      <c r="AC212" s="37"/>
      <c r="AD212" s="37"/>
      <c r="AE212" s="37"/>
      <c r="AR212" s="222" t="s">
        <v>316</v>
      </c>
      <c r="AT212" s="222" t="s">
        <v>139</v>
      </c>
      <c r="AU212" s="222" t="s">
        <v>80</v>
      </c>
      <c r="AY212" s="16" t="s">
        <v>136</v>
      </c>
      <c r="BE212" s="223">
        <f>IF(N212="základní",J212,0)</f>
        <v>0</v>
      </c>
      <c r="BF212" s="223">
        <f>IF(N212="snížená",J212,0)</f>
        <v>0</v>
      </c>
      <c r="BG212" s="223">
        <f>IF(N212="zákl. přenesená",J212,0)</f>
        <v>0</v>
      </c>
      <c r="BH212" s="223">
        <f>IF(N212="sníž. přenesená",J212,0)</f>
        <v>0</v>
      </c>
      <c r="BI212" s="223">
        <f>IF(N212="nulová",J212,0)</f>
        <v>0</v>
      </c>
      <c r="BJ212" s="16" t="s">
        <v>80</v>
      </c>
      <c r="BK212" s="223">
        <f>ROUND(I212*H212,2)</f>
        <v>0</v>
      </c>
      <c r="BL212" s="16" t="s">
        <v>316</v>
      </c>
      <c r="BM212" s="222" t="s">
        <v>406</v>
      </c>
    </row>
    <row r="213" s="13" customFormat="1">
      <c r="A213" s="13"/>
      <c r="B213" s="224"/>
      <c r="C213" s="225"/>
      <c r="D213" s="226" t="s">
        <v>146</v>
      </c>
      <c r="E213" s="227" t="s">
        <v>19</v>
      </c>
      <c r="F213" s="228" t="s">
        <v>407</v>
      </c>
      <c r="G213" s="225"/>
      <c r="H213" s="229">
        <v>27.199999999999999</v>
      </c>
      <c r="I213" s="230"/>
      <c r="J213" s="225"/>
      <c r="K213" s="225"/>
      <c r="L213" s="231"/>
      <c r="M213" s="232"/>
      <c r="N213" s="233"/>
      <c r="O213" s="233"/>
      <c r="P213" s="233"/>
      <c r="Q213" s="233"/>
      <c r="R213" s="233"/>
      <c r="S213" s="233"/>
      <c r="T213" s="234"/>
      <c r="U213" s="13"/>
      <c r="V213" s="13"/>
      <c r="W213" s="13"/>
      <c r="X213" s="13"/>
      <c r="Y213" s="13"/>
      <c r="Z213" s="13"/>
      <c r="AA213" s="13"/>
      <c r="AB213" s="13"/>
      <c r="AC213" s="13"/>
      <c r="AD213" s="13"/>
      <c r="AE213" s="13"/>
      <c r="AT213" s="235" t="s">
        <v>146</v>
      </c>
      <c r="AU213" s="235" t="s">
        <v>80</v>
      </c>
      <c r="AV213" s="13" t="s">
        <v>82</v>
      </c>
      <c r="AW213" s="13" t="s">
        <v>33</v>
      </c>
      <c r="AX213" s="13" t="s">
        <v>72</v>
      </c>
      <c r="AY213" s="235" t="s">
        <v>136</v>
      </c>
    </row>
    <row r="214" s="13" customFormat="1">
      <c r="A214" s="13"/>
      <c r="B214" s="224"/>
      <c r="C214" s="225"/>
      <c r="D214" s="226" t="s">
        <v>146</v>
      </c>
      <c r="E214" s="227" t="s">
        <v>19</v>
      </c>
      <c r="F214" s="228" t="s">
        <v>367</v>
      </c>
      <c r="G214" s="225"/>
      <c r="H214" s="229">
        <v>0.65000000000000002</v>
      </c>
      <c r="I214" s="230"/>
      <c r="J214" s="225"/>
      <c r="K214" s="225"/>
      <c r="L214" s="231"/>
      <c r="M214" s="232"/>
      <c r="N214" s="233"/>
      <c r="O214" s="233"/>
      <c r="P214" s="233"/>
      <c r="Q214" s="233"/>
      <c r="R214" s="233"/>
      <c r="S214" s="233"/>
      <c r="T214" s="234"/>
      <c r="U214" s="13"/>
      <c r="V214" s="13"/>
      <c r="W214" s="13"/>
      <c r="X214" s="13"/>
      <c r="Y214" s="13"/>
      <c r="Z214" s="13"/>
      <c r="AA214" s="13"/>
      <c r="AB214" s="13"/>
      <c r="AC214" s="13"/>
      <c r="AD214" s="13"/>
      <c r="AE214" s="13"/>
      <c r="AT214" s="235" t="s">
        <v>146</v>
      </c>
      <c r="AU214" s="235" t="s">
        <v>80</v>
      </c>
      <c r="AV214" s="13" t="s">
        <v>82</v>
      </c>
      <c r="AW214" s="13" t="s">
        <v>33</v>
      </c>
      <c r="AX214" s="13" t="s">
        <v>72</v>
      </c>
      <c r="AY214" s="235" t="s">
        <v>136</v>
      </c>
    </row>
    <row r="215" s="14" customFormat="1">
      <c r="A215" s="14"/>
      <c r="B215" s="236"/>
      <c r="C215" s="237"/>
      <c r="D215" s="226" t="s">
        <v>146</v>
      </c>
      <c r="E215" s="238" t="s">
        <v>19</v>
      </c>
      <c r="F215" s="239" t="s">
        <v>158</v>
      </c>
      <c r="G215" s="237"/>
      <c r="H215" s="240">
        <v>27.849999999999998</v>
      </c>
      <c r="I215" s="241"/>
      <c r="J215" s="237"/>
      <c r="K215" s="237"/>
      <c r="L215" s="242"/>
      <c r="M215" s="243"/>
      <c r="N215" s="244"/>
      <c r="O215" s="244"/>
      <c r="P215" s="244"/>
      <c r="Q215" s="244"/>
      <c r="R215" s="244"/>
      <c r="S215" s="244"/>
      <c r="T215" s="245"/>
      <c r="U215" s="14"/>
      <c r="V215" s="14"/>
      <c r="W215" s="14"/>
      <c r="X215" s="14"/>
      <c r="Y215" s="14"/>
      <c r="Z215" s="14"/>
      <c r="AA215" s="14"/>
      <c r="AB215" s="14"/>
      <c r="AC215" s="14"/>
      <c r="AD215" s="14"/>
      <c r="AE215" s="14"/>
      <c r="AT215" s="246" t="s">
        <v>146</v>
      </c>
      <c r="AU215" s="246" t="s">
        <v>80</v>
      </c>
      <c r="AV215" s="14" t="s">
        <v>144</v>
      </c>
      <c r="AW215" s="14" t="s">
        <v>33</v>
      </c>
      <c r="AX215" s="14" t="s">
        <v>80</v>
      </c>
      <c r="AY215" s="246" t="s">
        <v>136</v>
      </c>
    </row>
    <row r="216" s="2" customFormat="1" ht="90" customHeight="1">
      <c r="A216" s="37"/>
      <c r="B216" s="38"/>
      <c r="C216" s="211" t="s">
        <v>408</v>
      </c>
      <c r="D216" s="211" t="s">
        <v>139</v>
      </c>
      <c r="E216" s="212" t="s">
        <v>409</v>
      </c>
      <c r="F216" s="213" t="s">
        <v>410</v>
      </c>
      <c r="G216" s="214" t="s">
        <v>262</v>
      </c>
      <c r="H216" s="215">
        <v>1864.3430000000001</v>
      </c>
      <c r="I216" s="216"/>
      <c r="J216" s="217">
        <f>ROUND(I216*H216,2)</f>
        <v>0</v>
      </c>
      <c r="K216" s="213" t="s">
        <v>143</v>
      </c>
      <c r="L216" s="43"/>
      <c r="M216" s="218" t="s">
        <v>19</v>
      </c>
      <c r="N216" s="219" t="s">
        <v>43</v>
      </c>
      <c r="O216" s="83"/>
      <c r="P216" s="220">
        <f>O216*H216</f>
        <v>0</v>
      </c>
      <c r="Q216" s="220">
        <v>0</v>
      </c>
      <c r="R216" s="220">
        <f>Q216*H216</f>
        <v>0</v>
      </c>
      <c r="S216" s="220">
        <v>0</v>
      </c>
      <c r="T216" s="221">
        <f>S216*H216</f>
        <v>0</v>
      </c>
      <c r="U216" s="37"/>
      <c r="V216" s="37"/>
      <c r="W216" s="37"/>
      <c r="X216" s="37"/>
      <c r="Y216" s="37"/>
      <c r="Z216" s="37"/>
      <c r="AA216" s="37"/>
      <c r="AB216" s="37"/>
      <c r="AC216" s="37"/>
      <c r="AD216" s="37"/>
      <c r="AE216" s="37"/>
      <c r="AR216" s="222" t="s">
        <v>316</v>
      </c>
      <c r="AT216" s="222" t="s">
        <v>139</v>
      </c>
      <c r="AU216" s="222" t="s">
        <v>80</v>
      </c>
      <c r="AY216" s="16" t="s">
        <v>136</v>
      </c>
      <c r="BE216" s="223">
        <f>IF(N216="základní",J216,0)</f>
        <v>0</v>
      </c>
      <c r="BF216" s="223">
        <f>IF(N216="snížená",J216,0)</f>
        <v>0</v>
      </c>
      <c r="BG216" s="223">
        <f>IF(N216="zákl. přenesená",J216,0)</f>
        <v>0</v>
      </c>
      <c r="BH216" s="223">
        <f>IF(N216="sníž. přenesená",J216,0)</f>
        <v>0</v>
      </c>
      <c r="BI216" s="223">
        <f>IF(N216="nulová",J216,0)</f>
        <v>0</v>
      </c>
      <c r="BJ216" s="16" t="s">
        <v>80</v>
      </c>
      <c r="BK216" s="223">
        <f>ROUND(I216*H216,2)</f>
        <v>0</v>
      </c>
      <c r="BL216" s="16" t="s">
        <v>316</v>
      </c>
      <c r="BM216" s="222" t="s">
        <v>411</v>
      </c>
    </row>
    <row r="217" s="13" customFormat="1">
      <c r="A217" s="13"/>
      <c r="B217" s="224"/>
      <c r="C217" s="225"/>
      <c r="D217" s="226" t="s">
        <v>146</v>
      </c>
      <c r="E217" s="227" t="s">
        <v>19</v>
      </c>
      <c r="F217" s="228" t="s">
        <v>412</v>
      </c>
      <c r="G217" s="225"/>
      <c r="H217" s="229">
        <v>1864.3430000000001</v>
      </c>
      <c r="I217" s="230"/>
      <c r="J217" s="225"/>
      <c r="K217" s="225"/>
      <c r="L217" s="231"/>
      <c r="M217" s="257"/>
      <c r="N217" s="258"/>
      <c r="O217" s="258"/>
      <c r="P217" s="258"/>
      <c r="Q217" s="258"/>
      <c r="R217" s="258"/>
      <c r="S217" s="258"/>
      <c r="T217" s="259"/>
      <c r="U217" s="13"/>
      <c r="V217" s="13"/>
      <c r="W217" s="13"/>
      <c r="X217" s="13"/>
      <c r="Y217" s="13"/>
      <c r="Z217" s="13"/>
      <c r="AA217" s="13"/>
      <c r="AB217" s="13"/>
      <c r="AC217" s="13"/>
      <c r="AD217" s="13"/>
      <c r="AE217" s="13"/>
      <c r="AT217" s="235" t="s">
        <v>146</v>
      </c>
      <c r="AU217" s="235" t="s">
        <v>80</v>
      </c>
      <c r="AV217" s="13" t="s">
        <v>82</v>
      </c>
      <c r="AW217" s="13" t="s">
        <v>33</v>
      </c>
      <c r="AX217" s="13" t="s">
        <v>80</v>
      </c>
      <c r="AY217" s="235" t="s">
        <v>136</v>
      </c>
    </row>
    <row r="218" s="2" customFormat="1" ht="6.96" customHeight="1">
      <c r="A218" s="37"/>
      <c r="B218" s="58"/>
      <c r="C218" s="59"/>
      <c r="D218" s="59"/>
      <c r="E218" s="59"/>
      <c r="F218" s="59"/>
      <c r="G218" s="59"/>
      <c r="H218" s="59"/>
      <c r="I218" s="59"/>
      <c r="J218" s="59"/>
      <c r="K218" s="59"/>
      <c r="L218" s="43"/>
      <c r="M218" s="37"/>
      <c r="O218" s="37"/>
      <c r="P218" s="37"/>
      <c r="Q218" s="37"/>
      <c r="R218" s="37"/>
      <c r="S218" s="37"/>
      <c r="T218" s="37"/>
      <c r="U218" s="37"/>
      <c r="V218" s="37"/>
      <c r="W218" s="37"/>
      <c r="X218" s="37"/>
      <c r="Y218" s="37"/>
      <c r="Z218" s="37"/>
      <c r="AA218" s="37"/>
      <c r="AB218" s="37"/>
      <c r="AC218" s="37"/>
      <c r="AD218" s="37"/>
      <c r="AE218" s="37"/>
    </row>
  </sheetData>
  <sheetProtection sheet="1" autoFilter="0" formatColumns="0" formatRows="0" objects="1" scenarios="1" spinCount="100000" saltValue="GFg/jnTqtPArecI5pYZIFUCKJLqjzLfJdCEuCG1w+2Tgy9h89mnFQ46cVtASVtW/2J75NZrVAmrd+IYsCwmkvw==" hashValue="jPa4JrvzMmWR+C7LLZAUmSu3hw7de5Mr8cf2shbbWvMUMSChn5MCU0sS7+JNkTOz4P07cvRobaWqu3+WxQcZIA==" algorithmName="SHA-512" password="CC35"/>
  <autoFilter ref="C81:K217"/>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85</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413</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ROUND(J82,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ROUND((SUM(BE82:BE173)),  2)</f>
        <v>0</v>
      </c>
      <c r="G33" s="37"/>
      <c r="H33" s="37"/>
      <c r="I33" s="156">
        <v>0.20999999999999999</v>
      </c>
      <c r="J33" s="155">
        <f>ROUND(((SUM(BE82:BE173))*I33),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ROUND((SUM(BF82:BF173)),  2)</f>
        <v>0</v>
      </c>
      <c r="G34" s="37"/>
      <c r="H34" s="37"/>
      <c r="I34" s="156">
        <v>0.12</v>
      </c>
      <c r="J34" s="155">
        <f>ROUND(((SUM(BF82:BF173))*I34),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ROUND((SUM(BG82:BG173)),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ROUND((SUM(BH82:BH173)),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ROUND((SUM(BI82:BI173)),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SO 02 - Oprava koleje č. 3 v žst. Předměřice</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J82</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118</v>
      </c>
      <c r="E60" s="176"/>
      <c r="F60" s="176"/>
      <c r="G60" s="176"/>
      <c r="H60" s="176"/>
      <c r="I60" s="176"/>
      <c r="J60" s="177">
        <f>J83</f>
        <v>0</v>
      </c>
      <c r="K60" s="174"/>
      <c r="L60" s="178"/>
      <c r="S60" s="9"/>
      <c r="T60" s="9"/>
      <c r="U60" s="9"/>
      <c r="V60" s="9"/>
      <c r="W60" s="9"/>
      <c r="X60" s="9"/>
      <c r="Y60" s="9"/>
      <c r="Z60" s="9"/>
      <c r="AA60" s="9"/>
      <c r="AB60" s="9"/>
      <c r="AC60" s="9"/>
      <c r="AD60" s="9"/>
      <c r="AE60" s="9"/>
    </row>
    <row r="61" s="10" customFormat="1" ht="19.92" customHeight="1">
      <c r="A61" s="10"/>
      <c r="B61" s="179"/>
      <c r="C61" s="124"/>
      <c r="D61" s="180" t="s">
        <v>119</v>
      </c>
      <c r="E61" s="181"/>
      <c r="F61" s="181"/>
      <c r="G61" s="181"/>
      <c r="H61" s="181"/>
      <c r="I61" s="181"/>
      <c r="J61" s="182">
        <f>J84</f>
        <v>0</v>
      </c>
      <c r="K61" s="124"/>
      <c r="L61" s="183"/>
      <c r="S61" s="10"/>
      <c r="T61" s="10"/>
      <c r="U61" s="10"/>
      <c r="V61" s="10"/>
      <c r="W61" s="10"/>
      <c r="X61" s="10"/>
      <c r="Y61" s="10"/>
      <c r="Z61" s="10"/>
      <c r="AA61" s="10"/>
      <c r="AB61" s="10"/>
      <c r="AC61" s="10"/>
      <c r="AD61" s="10"/>
      <c r="AE61" s="10"/>
    </row>
    <row r="62" s="9" customFormat="1" ht="24.96" customHeight="1">
      <c r="A62" s="9"/>
      <c r="B62" s="173"/>
      <c r="C62" s="174"/>
      <c r="D62" s="175" t="s">
        <v>120</v>
      </c>
      <c r="E62" s="176"/>
      <c r="F62" s="176"/>
      <c r="G62" s="176"/>
      <c r="H62" s="176"/>
      <c r="I62" s="176"/>
      <c r="J62" s="177">
        <f>J125</f>
        <v>0</v>
      </c>
      <c r="K62" s="174"/>
      <c r="L62" s="178"/>
      <c r="S62" s="9"/>
      <c r="T62" s="9"/>
      <c r="U62" s="9"/>
      <c r="V62" s="9"/>
      <c r="W62" s="9"/>
      <c r="X62" s="9"/>
      <c r="Y62" s="9"/>
      <c r="Z62" s="9"/>
      <c r="AA62" s="9"/>
      <c r="AB62" s="9"/>
      <c r="AC62" s="9"/>
      <c r="AD62" s="9"/>
      <c r="AE62" s="9"/>
    </row>
    <row r="63" s="2" customFormat="1" ht="21.84" customHeight="1">
      <c r="A63" s="37"/>
      <c r="B63" s="38"/>
      <c r="C63" s="39"/>
      <c r="D63" s="39"/>
      <c r="E63" s="39"/>
      <c r="F63" s="39"/>
      <c r="G63" s="39"/>
      <c r="H63" s="39"/>
      <c r="I63" s="39"/>
      <c r="J63" s="39"/>
      <c r="K63" s="39"/>
      <c r="L63" s="143"/>
      <c r="S63" s="37"/>
      <c r="T63" s="37"/>
      <c r="U63" s="37"/>
      <c r="V63" s="37"/>
      <c r="W63" s="37"/>
      <c r="X63" s="37"/>
      <c r="Y63" s="37"/>
      <c r="Z63" s="37"/>
      <c r="AA63" s="37"/>
      <c r="AB63" s="37"/>
      <c r="AC63" s="37"/>
      <c r="AD63" s="37"/>
      <c r="AE63" s="37"/>
    </row>
    <row r="64" s="2" customFormat="1" ht="6.96" customHeight="1">
      <c r="A64" s="37"/>
      <c r="B64" s="58"/>
      <c r="C64" s="59"/>
      <c r="D64" s="59"/>
      <c r="E64" s="59"/>
      <c r="F64" s="59"/>
      <c r="G64" s="59"/>
      <c r="H64" s="59"/>
      <c r="I64" s="59"/>
      <c r="J64" s="59"/>
      <c r="K64" s="59"/>
      <c r="L64" s="143"/>
      <c r="S64" s="37"/>
      <c r="T64" s="37"/>
      <c r="U64" s="37"/>
      <c r="V64" s="37"/>
      <c r="W64" s="37"/>
      <c r="X64" s="37"/>
      <c r="Y64" s="37"/>
      <c r="Z64" s="37"/>
      <c r="AA64" s="37"/>
      <c r="AB64" s="37"/>
      <c r="AC64" s="37"/>
      <c r="AD64" s="37"/>
      <c r="AE64" s="37"/>
    </row>
    <row r="68" s="2" customFormat="1" ht="6.96" customHeight="1">
      <c r="A68" s="37"/>
      <c r="B68" s="60"/>
      <c r="C68" s="61"/>
      <c r="D68" s="61"/>
      <c r="E68" s="61"/>
      <c r="F68" s="61"/>
      <c r="G68" s="61"/>
      <c r="H68" s="61"/>
      <c r="I68" s="61"/>
      <c r="J68" s="61"/>
      <c r="K68" s="61"/>
      <c r="L68" s="143"/>
      <c r="S68" s="37"/>
      <c r="T68" s="37"/>
      <c r="U68" s="37"/>
      <c r="V68" s="37"/>
      <c r="W68" s="37"/>
      <c r="X68" s="37"/>
      <c r="Y68" s="37"/>
      <c r="Z68" s="37"/>
      <c r="AA68" s="37"/>
      <c r="AB68" s="37"/>
      <c r="AC68" s="37"/>
      <c r="AD68" s="37"/>
      <c r="AE68" s="37"/>
    </row>
    <row r="69" s="2" customFormat="1" ht="24.96" customHeight="1">
      <c r="A69" s="37"/>
      <c r="B69" s="38"/>
      <c r="C69" s="22" t="s">
        <v>121</v>
      </c>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6.96" customHeight="1">
      <c r="A70" s="37"/>
      <c r="B70" s="38"/>
      <c r="C70" s="39"/>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2" customHeight="1">
      <c r="A71" s="37"/>
      <c r="B71" s="38"/>
      <c r="C71" s="31" t="s">
        <v>16</v>
      </c>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16.5" customHeight="1">
      <c r="A72" s="37"/>
      <c r="B72" s="38"/>
      <c r="C72" s="39"/>
      <c r="D72" s="39"/>
      <c r="E72" s="168" t="str">
        <f>E7</f>
        <v>Oprava trati v úseku Hradec Králové - Předměřice n. L.</v>
      </c>
      <c r="F72" s="31"/>
      <c r="G72" s="31"/>
      <c r="H72" s="31"/>
      <c r="I72" s="39"/>
      <c r="J72" s="39"/>
      <c r="K72" s="39"/>
      <c r="L72" s="143"/>
      <c r="S72" s="37"/>
      <c r="T72" s="37"/>
      <c r="U72" s="37"/>
      <c r="V72" s="37"/>
      <c r="W72" s="37"/>
      <c r="X72" s="37"/>
      <c r="Y72" s="37"/>
      <c r="Z72" s="37"/>
      <c r="AA72" s="37"/>
      <c r="AB72" s="37"/>
      <c r="AC72" s="37"/>
      <c r="AD72" s="37"/>
      <c r="AE72" s="37"/>
    </row>
    <row r="73" s="2" customFormat="1" ht="12" customHeight="1">
      <c r="A73" s="37"/>
      <c r="B73" s="38"/>
      <c r="C73" s="31" t="s">
        <v>112</v>
      </c>
      <c r="D73" s="39"/>
      <c r="E73" s="39"/>
      <c r="F73" s="39"/>
      <c r="G73" s="39"/>
      <c r="H73" s="39"/>
      <c r="I73" s="39"/>
      <c r="J73" s="39"/>
      <c r="K73" s="39"/>
      <c r="L73" s="143"/>
      <c r="S73" s="37"/>
      <c r="T73" s="37"/>
      <c r="U73" s="37"/>
      <c r="V73" s="37"/>
      <c r="W73" s="37"/>
      <c r="X73" s="37"/>
      <c r="Y73" s="37"/>
      <c r="Z73" s="37"/>
      <c r="AA73" s="37"/>
      <c r="AB73" s="37"/>
      <c r="AC73" s="37"/>
      <c r="AD73" s="37"/>
      <c r="AE73" s="37"/>
    </row>
    <row r="74" s="2" customFormat="1" ht="16.5" customHeight="1">
      <c r="A74" s="37"/>
      <c r="B74" s="38"/>
      <c r="C74" s="39"/>
      <c r="D74" s="39"/>
      <c r="E74" s="68" t="str">
        <f>E9</f>
        <v>SO 02 - Oprava koleje č. 3 v žst. Předměřice</v>
      </c>
      <c r="F74" s="39"/>
      <c r="G74" s="39"/>
      <c r="H74" s="39"/>
      <c r="I74" s="39"/>
      <c r="J74" s="39"/>
      <c r="K74" s="39"/>
      <c r="L74" s="143"/>
      <c r="S74" s="37"/>
      <c r="T74" s="37"/>
      <c r="U74" s="37"/>
      <c r="V74" s="37"/>
      <c r="W74" s="37"/>
      <c r="X74" s="37"/>
      <c r="Y74" s="37"/>
      <c r="Z74" s="37"/>
      <c r="AA74" s="37"/>
      <c r="AB74" s="37"/>
      <c r="AC74" s="37"/>
      <c r="AD74" s="37"/>
      <c r="AE74" s="37"/>
    </row>
    <row r="75" s="2" customFormat="1" ht="6.96" customHeight="1">
      <c r="A75" s="37"/>
      <c r="B75" s="38"/>
      <c r="C75" s="39"/>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12" customHeight="1">
      <c r="A76" s="37"/>
      <c r="B76" s="38"/>
      <c r="C76" s="31" t="s">
        <v>21</v>
      </c>
      <c r="D76" s="39"/>
      <c r="E76" s="39"/>
      <c r="F76" s="26" t="str">
        <f>F12</f>
        <v>TÚ Hradec Králové - Předměřice n. L.</v>
      </c>
      <c r="G76" s="39"/>
      <c r="H76" s="39"/>
      <c r="I76" s="31" t="s">
        <v>23</v>
      </c>
      <c r="J76" s="71" t="str">
        <f>IF(J12="","",J12)</f>
        <v>10. 1. 2024</v>
      </c>
      <c r="K76" s="39"/>
      <c r="L76" s="143"/>
      <c r="S76" s="37"/>
      <c r="T76" s="37"/>
      <c r="U76" s="37"/>
      <c r="V76" s="37"/>
      <c r="W76" s="37"/>
      <c r="X76" s="37"/>
      <c r="Y76" s="37"/>
      <c r="Z76" s="37"/>
      <c r="AA76" s="37"/>
      <c r="AB76" s="37"/>
      <c r="AC76" s="37"/>
      <c r="AD76" s="37"/>
      <c r="AE76" s="37"/>
    </row>
    <row r="77" s="2" customFormat="1" ht="6.96" customHeight="1">
      <c r="A77" s="37"/>
      <c r="B77" s="38"/>
      <c r="C77" s="39"/>
      <c r="D77" s="39"/>
      <c r="E77" s="39"/>
      <c r="F77" s="39"/>
      <c r="G77" s="39"/>
      <c r="H77" s="39"/>
      <c r="I77" s="39"/>
      <c r="J77" s="39"/>
      <c r="K77" s="39"/>
      <c r="L77" s="143"/>
      <c r="S77" s="37"/>
      <c r="T77" s="37"/>
      <c r="U77" s="37"/>
      <c r="V77" s="37"/>
      <c r="W77" s="37"/>
      <c r="X77" s="37"/>
      <c r="Y77" s="37"/>
      <c r="Z77" s="37"/>
      <c r="AA77" s="37"/>
      <c r="AB77" s="37"/>
      <c r="AC77" s="37"/>
      <c r="AD77" s="37"/>
      <c r="AE77" s="37"/>
    </row>
    <row r="78" s="2" customFormat="1" ht="15.15" customHeight="1">
      <c r="A78" s="37"/>
      <c r="B78" s="38"/>
      <c r="C78" s="31" t="s">
        <v>25</v>
      </c>
      <c r="D78" s="39"/>
      <c r="E78" s="39"/>
      <c r="F78" s="26" t="str">
        <f>E15</f>
        <v>Správa železnic, s.o.</v>
      </c>
      <c r="G78" s="39"/>
      <c r="H78" s="39"/>
      <c r="I78" s="31" t="s">
        <v>31</v>
      </c>
      <c r="J78" s="35" t="str">
        <f>E21</f>
        <v>Bez PD</v>
      </c>
      <c r="K78" s="39"/>
      <c r="L78" s="143"/>
      <c r="S78" s="37"/>
      <c r="T78" s="37"/>
      <c r="U78" s="37"/>
      <c r="V78" s="37"/>
      <c r="W78" s="37"/>
      <c r="X78" s="37"/>
      <c r="Y78" s="37"/>
      <c r="Z78" s="37"/>
      <c r="AA78" s="37"/>
      <c r="AB78" s="37"/>
      <c r="AC78" s="37"/>
      <c r="AD78" s="37"/>
      <c r="AE78" s="37"/>
    </row>
    <row r="79" s="2" customFormat="1" ht="15.15" customHeight="1">
      <c r="A79" s="37"/>
      <c r="B79" s="38"/>
      <c r="C79" s="31" t="s">
        <v>29</v>
      </c>
      <c r="D79" s="39"/>
      <c r="E79" s="39"/>
      <c r="F79" s="26" t="str">
        <f>IF(E18="","",E18)</f>
        <v>Vyplň údaj</v>
      </c>
      <c r="G79" s="39"/>
      <c r="H79" s="39"/>
      <c r="I79" s="31" t="s">
        <v>34</v>
      </c>
      <c r="J79" s="35" t="str">
        <f>E24</f>
        <v>ST Hradec Králové</v>
      </c>
      <c r="K79" s="39"/>
      <c r="L79" s="143"/>
      <c r="S79" s="37"/>
      <c r="T79" s="37"/>
      <c r="U79" s="37"/>
      <c r="V79" s="37"/>
      <c r="W79" s="37"/>
      <c r="X79" s="37"/>
      <c r="Y79" s="37"/>
      <c r="Z79" s="37"/>
      <c r="AA79" s="37"/>
      <c r="AB79" s="37"/>
      <c r="AC79" s="37"/>
      <c r="AD79" s="37"/>
      <c r="AE79" s="37"/>
    </row>
    <row r="80" s="2" customFormat="1" ht="10.32" customHeight="1">
      <c r="A80" s="37"/>
      <c r="B80" s="38"/>
      <c r="C80" s="39"/>
      <c r="D80" s="39"/>
      <c r="E80" s="39"/>
      <c r="F80" s="39"/>
      <c r="G80" s="39"/>
      <c r="H80" s="39"/>
      <c r="I80" s="39"/>
      <c r="J80" s="39"/>
      <c r="K80" s="39"/>
      <c r="L80" s="143"/>
      <c r="S80" s="37"/>
      <c r="T80" s="37"/>
      <c r="U80" s="37"/>
      <c r="V80" s="37"/>
      <c r="W80" s="37"/>
      <c r="X80" s="37"/>
      <c r="Y80" s="37"/>
      <c r="Z80" s="37"/>
      <c r="AA80" s="37"/>
      <c r="AB80" s="37"/>
      <c r="AC80" s="37"/>
      <c r="AD80" s="37"/>
      <c r="AE80" s="37"/>
    </row>
    <row r="81" s="11" customFormat="1" ht="29.28" customHeight="1">
      <c r="A81" s="184"/>
      <c r="B81" s="185"/>
      <c r="C81" s="186" t="s">
        <v>122</v>
      </c>
      <c r="D81" s="187" t="s">
        <v>57</v>
      </c>
      <c r="E81" s="187" t="s">
        <v>53</v>
      </c>
      <c r="F81" s="187" t="s">
        <v>54</v>
      </c>
      <c r="G81" s="187" t="s">
        <v>123</v>
      </c>
      <c r="H81" s="187" t="s">
        <v>124</v>
      </c>
      <c r="I81" s="187" t="s">
        <v>125</v>
      </c>
      <c r="J81" s="187" t="s">
        <v>116</v>
      </c>
      <c r="K81" s="188" t="s">
        <v>126</v>
      </c>
      <c r="L81" s="189"/>
      <c r="M81" s="91" t="s">
        <v>19</v>
      </c>
      <c r="N81" s="92" t="s">
        <v>42</v>
      </c>
      <c r="O81" s="92" t="s">
        <v>127</v>
      </c>
      <c r="P81" s="92" t="s">
        <v>128</v>
      </c>
      <c r="Q81" s="92" t="s">
        <v>129</v>
      </c>
      <c r="R81" s="92" t="s">
        <v>130</v>
      </c>
      <c r="S81" s="92" t="s">
        <v>131</v>
      </c>
      <c r="T81" s="93" t="s">
        <v>132</v>
      </c>
      <c r="U81" s="184"/>
      <c r="V81" s="184"/>
      <c r="W81" s="184"/>
      <c r="X81" s="184"/>
      <c r="Y81" s="184"/>
      <c r="Z81" s="184"/>
      <c r="AA81" s="184"/>
      <c r="AB81" s="184"/>
      <c r="AC81" s="184"/>
      <c r="AD81" s="184"/>
      <c r="AE81" s="184"/>
    </row>
    <row r="82" s="2" customFormat="1" ht="22.8" customHeight="1">
      <c r="A82" s="37"/>
      <c r="B82" s="38"/>
      <c r="C82" s="98" t="s">
        <v>133</v>
      </c>
      <c r="D82" s="39"/>
      <c r="E82" s="39"/>
      <c r="F82" s="39"/>
      <c r="G82" s="39"/>
      <c r="H82" s="39"/>
      <c r="I82" s="39"/>
      <c r="J82" s="190">
        <f>BK82</f>
        <v>0</v>
      </c>
      <c r="K82" s="39"/>
      <c r="L82" s="43"/>
      <c r="M82" s="94"/>
      <c r="N82" s="191"/>
      <c r="O82" s="95"/>
      <c r="P82" s="192">
        <f>P83+P125</f>
        <v>0</v>
      </c>
      <c r="Q82" s="95"/>
      <c r="R82" s="192">
        <f>R83+R125</f>
        <v>737.55367999999999</v>
      </c>
      <c r="S82" s="95"/>
      <c r="T82" s="193">
        <f>T83+T125</f>
        <v>0</v>
      </c>
      <c r="U82" s="37"/>
      <c r="V82" s="37"/>
      <c r="W82" s="37"/>
      <c r="X82" s="37"/>
      <c r="Y82" s="37"/>
      <c r="Z82" s="37"/>
      <c r="AA82" s="37"/>
      <c r="AB82" s="37"/>
      <c r="AC82" s="37"/>
      <c r="AD82" s="37"/>
      <c r="AE82" s="37"/>
      <c r="AT82" s="16" t="s">
        <v>71</v>
      </c>
      <c r="AU82" s="16" t="s">
        <v>117</v>
      </c>
      <c r="BK82" s="194">
        <f>BK83+BK125</f>
        <v>0</v>
      </c>
    </row>
    <row r="83" s="12" customFormat="1" ht="25.92" customHeight="1">
      <c r="A83" s="12"/>
      <c r="B83" s="195"/>
      <c r="C83" s="196"/>
      <c r="D83" s="197" t="s">
        <v>71</v>
      </c>
      <c r="E83" s="198" t="s">
        <v>134</v>
      </c>
      <c r="F83" s="198" t="s">
        <v>135</v>
      </c>
      <c r="G83" s="196"/>
      <c r="H83" s="196"/>
      <c r="I83" s="199"/>
      <c r="J83" s="200">
        <f>BK83</f>
        <v>0</v>
      </c>
      <c r="K83" s="196"/>
      <c r="L83" s="201"/>
      <c r="M83" s="202"/>
      <c r="N83" s="203"/>
      <c r="O83" s="203"/>
      <c r="P83" s="204">
        <f>P84</f>
        <v>0</v>
      </c>
      <c r="Q83" s="203"/>
      <c r="R83" s="204">
        <f>R84</f>
        <v>737.55367999999999</v>
      </c>
      <c r="S83" s="203"/>
      <c r="T83" s="205">
        <f>T84</f>
        <v>0</v>
      </c>
      <c r="U83" s="12"/>
      <c r="V83" s="12"/>
      <c r="W83" s="12"/>
      <c r="X83" s="12"/>
      <c r="Y83" s="12"/>
      <c r="Z83" s="12"/>
      <c r="AA83" s="12"/>
      <c r="AB83" s="12"/>
      <c r="AC83" s="12"/>
      <c r="AD83" s="12"/>
      <c r="AE83" s="12"/>
      <c r="AR83" s="206" t="s">
        <v>80</v>
      </c>
      <c r="AT83" s="207" t="s">
        <v>71</v>
      </c>
      <c r="AU83" s="207" t="s">
        <v>72</v>
      </c>
      <c r="AY83" s="206" t="s">
        <v>136</v>
      </c>
      <c r="BK83" s="208">
        <f>BK84</f>
        <v>0</v>
      </c>
    </row>
    <row r="84" s="12" customFormat="1" ht="22.8" customHeight="1">
      <c r="A84" s="12"/>
      <c r="B84" s="195"/>
      <c r="C84" s="196"/>
      <c r="D84" s="197" t="s">
        <v>71</v>
      </c>
      <c r="E84" s="209" t="s">
        <v>137</v>
      </c>
      <c r="F84" s="209" t="s">
        <v>138</v>
      </c>
      <c r="G84" s="196"/>
      <c r="H84" s="196"/>
      <c r="I84" s="199"/>
      <c r="J84" s="210">
        <f>BK84</f>
        <v>0</v>
      </c>
      <c r="K84" s="196"/>
      <c r="L84" s="201"/>
      <c r="M84" s="202"/>
      <c r="N84" s="203"/>
      <c r="O84" s="203"/>
      <c r="P84" s="204">
        <f>SUM(P85:P124)</f>
        <v>0</v>
      </c>
      <c r="Q84" s="203"/>
      <c r="R84" s="204">
        <f>SUM(R85:R124)</f>
        <v>737.55367999999999</v>
      </c>
      <c r="S84" s="203"/>
      <c r="T84" s="205">
        <f>SUM(T85:T124)</f>
        <v>0</v>
      </c>
      <c r="U84" s="12"/>
      <c r="V84" s="12"/>
      <c r="W84" s="12"/>
      <c r="X84" s="12"/>
      <c r="Y84" s="12"/>
      <c r="Z84" s="12"/>
      <c r="AA84" s="12"/>
      <c r="AB84" s="12"/>
      <c r="AC84" s="12"/>
      <c r="AD84" s="12"/>
      <c r="AE84" s="12"/>
      <c r="AR84" s="206" t="s">
        <v>80</v>
      </c>
      <c r="AT84" s="207" t="s">
        <v>71</v>
      </c>
      <c r="AU84" s="207" t="s">
        <v>80</v>
      </c>
      <c r="AY84" s="206" t="s">
        <v>136</v>
      </c>
      <c r="BK84" s="208">
        <f>SUM(BK85:BK124)</f>
        <v>0</v>
      </c>
    </row>
    <row r="85" s="2" customFormat="1" ht="66.75" customHeight="1">
      <c r="A85" s="37"/>
      <c r="B85" s="38"/>
      <c r="C85" s="211" t="s">
        <v>80</v>
      </c>
      <c r="D85" s="211" t="s">
        <v>139</v>
      </c>
      <c r="E85" s="212" t="s">
        <v>140</v>
      </c>
      <c r="F85" s="213" t="s">
        <v>414</v>
      </c>
      <c r="G85" s="214" t="s">
        <v>142</v>
      </c>
      <c r="H85" s="215">
        <v>787</v>
      </c>
      <c r="I85" s="216"/>
      <c r="J85" s="217">
        <f>ROUND(I85*H85,2)</f>
        <v>0</v>
      </c>
      <c r="K85" s="213" t="s">
        <v>143</v>
      </c>
      <c r="L85" s="43"/>
      <c r="M85" s="218" t="s">
        <v>19</v>
      </c>
      <c r="N85" s="219" t="s">
        <v>43</v>
      </c>
      <c r="O85" s="83"/>
      <c r="P85" s="220">
        <f>O85*H85</f>
        <v>0</v>
      </c>
      <c r="Q85" s="220">
        <v>0</v>
      </c>
      <c r="R85" s="220">
        <f>Q85*H85</f>
        <v>0</v>
      </c>
      <c r="S85" s="220">
        <v>0</v>
      </c>
      <c r="T85" s="221">
        <f>S85*H85</f>
        <v>0</v>
      </c>
      <c r="U85" s="37"/>
      <c r="V85" s="37"/>
      <c r="W85" s="37"/>
      <c r="X85" s="37"/>
      <c r="Y85" s="37"/>
      <c r="Z85" s="37"/>
      <c r="AA85" s="37"/>
      <c r="AB85" s="37"/>
      <c r="AC85" s="37"/>
      <c r="AD85" s="37"/>
      <c r="AE85" s="37"/>
      <c r="AR85" s="222" t="s">
        <v>144</v>
      </c>
      <c r="AT85" s="222" t="s">
        <v>139</v>
      </c>
      <c r="AU85" s="222" t="s">
        <v>82</v>
      </c>
      <c r="AY85" s="16" t="s">
        <v>136</v>
      </c>
      <c r="BE85" s="223">
        <f>IF(N85="základní",J85,0)</f>
        <v>0</v>
      </c>
      <c r="BF85" s="223">
        <f>IF(N85="snížená",J85,0)</f>
        <v>0</v>
      </c>
      <c r="BG85" s="223">
        <f>IF(N85="zákl. přenesená",J85,0)</f>
        <v>0</v>
      </c>
      <c r="BH85" s="223">
        <f>IF(N85="sníž. přenesená",J85,0)</f>
        <v>0</v>
      </c>
      <c r="BI85" s="223">
        <f>IF(N85="nulová",J85,0)</f>
        <v>0</v>
      </c>
      <c r="BJ85" s="16" t="s">
        <v>80</v>
      </c>
      <c r="BK85" s="223">
        <f>ROUND(I85*H85,2)</f>
        <v>0</v>
      </c>
      <c r="BL85" s="16" t="s">
        <v>144</v>
      </c>
      <c r="BM85" s="222" t="s">
        <v>415</v>
      </c>
    </row>
    <row r="86" s="13" customFormat="1">
      <c r="A86" s="13"/>
      <c r="B86" s="224"/>
      <c r="C86" s="225"/>
      <c r="D86" s="226" t="s">
        <v>146</v>
      </c>
      <c r="E86" s="227" t="s">
        <v>19</v>
      </c>
      <c r="F86" s="228" t="s">
        <v>416</v>
      </c>
      <c r="G86" s="225"/>
      <c r="H86" s="229">
        <v>787</v>
      </c>
      <c r="I86" s="230"/>
      <c r="J86" s="225"/>
      <c r="K86" s="225"/>
      <c r="L86" s="231"/>
      <c r="M86" s="232"/>
      <c r="N86" s="233"/>
      <c r="O86" s="233"/>
      <c r="P86" s="233"/>
      <c r="Q86" s="233"/>
      <c r="R86" s="233"/>
      <c r="S86" s="233"/>
      <c r="T86" s="234"/>
      <c r="U86" s="13"/>
      <c r="V86" s="13"/>
      <c r="W86" s="13"/>
      <c r="X86" s="13"/>
      <c r="Y86" s="13"/>
      <c r="Z86" s="13"/>
      <c r="AA86" s="13"/>
      <c r="AB86" s="13"/>
      <c r="AC86" s="13"/>
      <c r="AD86" s="13"/>
      <c r="AE86" s="13"/>
      <c r="AT86" s="235" t="s">
        <v>146</v>
      </c>
      <c r="AU86" s="235" t="s">
        <v>82</v>
      </c>
      <c r="AV86" s="13" t="s">
        <v>82</v>
      </c>
      <c r="AW86" s="13" t="s">
        <v>33</v>
      </c>
      <c r="AX86" s="13" t="s">
        <v>80</v>
      </c>
      <c r="AY86" s="235" t="s">
        <v>136</v>
      </c>
    </row>
    <row r="87" s="2" customFormat="1" ht="49.05" customHeight="1">
      <c r="A87" s="37"/>
      <c r="B87" s="38"/>
      <c r="C87" s="211" t="s">
        <v>82</v>
      </c>
      <c r="D87" s="211" t="s">
        <v>139</v>
      </c>
      <c r="E87" s="212" t="s">
        <v>417</v>
      </c>
      <c r="F87" s="213" t="s">
        <v>418</v>
      </c>
      <c r="G87" s="214" t="s">
        <v>150</v>
      </c>
      <c r="H87" s="215">
        <v>54</v>
      </c>
      <c r="I87" s="216"/>
      <c r="J87" s="217">
        <f>ROUND(I87*H87,2)</f>
        <v>0</v>
      </c>
      <c r="K87" s="213" t="s">
        <v>143</v>
      </c>
      <c r="L87" s="43"/>
      <c r="M87" s="218" t="s">
        <v>19</v>
      </c>
      <c r="N87" s="219" t="s">
        <v>43</v>
      </c>
      <c r="O87" s="83"/>
      <c r="P87" s="220">
        <f>O87*H87</f>
        <v>0</v>
      </c>
      <c r="Q87" s="220">
        <v>0</v>
      </c>
      <c r="R87" s="220">
        <f>Q87*H87</f>
        <v>0</v>
      </c>
      <c r="S87" s="220">
        <v>0</v>
      </c>
      <c r="T87" s="221">
        <f>S87*H87</f>
        <v>0</v>
      </c>
      <c r="U87" s="37"/>
      <c r="V87" s="37"/>
      <c r="W87" s="37"/>
      <c r="X87" s="37"/>
      <c r="Y87" s="37"/>
      <c r="Z87" s="37"/>
      <c r="AA87" s="37"/>
      <c r="AB87" s="37"/>
      <c r="AC87" s="37"/>
      <c r="AD87" s="37"/>
      <c r="AE87" s="37"/>
      <c r="AR87" s="222" t="s">
        <v>144</v>
      </c>
      <c r="AT87" s="222" t="s">
        <v>139</v>
      </c>
      <c r="AU87" s="222" t="s">
        <v>82</v>
      </c>
      <c r="AY87" s="16" t="s">
        <v>136</v>
      </c>
      <c r="BE87" s="223">
        <f>IF(N87="základní",J87,0)</f>
        <v>0</v>
      </c>
      <c r="BF87" s="223">
        <f>IF(N87="snížená",J87,0)</f>
        <v>0</v>
      </c>
      <c r="BG87" s="223">
        <f>IF(N87="zákl. přenesená",J87,0)</f>
        <v>0</v>
      </c>
      <c r="BH87" s="223">
        <f>IF(N87="sníž. přenesená",J87,0)</f>
        <v>0</v>
      </c>
      <c r="BI87" s="223">
        <f>IF(N87="nulová",J87,0)</f>
        <v>0</v>
      </c>
      <c r="BJ87" s="16" t="s">
        <v>80</v>
      </c>
      <c r="BK87" s="223">
        <f>ROUND(I87*H87,2)</f>
        <v>0</v>
      </c>
      <c r="BL87" s="16" t="s">
        <v>144</v>
      </c>
      <c r="BM87" s="222" t="s">
        <v>419</v>
      </c>
    </row>
    <row r="88" s="13" customFormat="1">
      <c r="A88" s="13"/>
      <c r="B88" s="224"/>
      <c r="C88" s="225"/>
      <c r="D88" s="226" t="s">
        <v>146</v>
      </c>
      <c r="E88" s="227" t="s">
        <v>19</v>
      </c>
      <c r="F88" s="228" t="s">
        <v>420</v>
      </c>
      <c r="G88" s="225"/>
      <c r="H88" s="229">
        <v>54</v>
      </c>
      <c r="I88" s="230"/>
      <c r="J88" s="225"/>
      <c r="K88" s="225"/>
      <c r="L88" s="231"/>
      <c r="M88" s="232"/>
      <c r="N88" s="233"/>
      <c r="O88" s="233"/>
      <c r="P88" s="233"/>
      <c r="Q88" s="233"/>
      <c r="R88" s="233"/>
      <c r="S88" s="233"/>
      <c r="T88" s="234"/>
      <c r="U88" s="13"/>
      <c r="V88" s="13"/>
      <c r="W88" s="13"/>
      <c r="X88" s="13"/>
      <c r="Y88" s="13"/>
      <c r="Z88" s="13"/>
      <c r="AA88" s="13"/>
      <c r="AB88" s="13"/>
      <c r="AC88" s="13"/>
      <c r="AD88" s="13"/>
      <c r="AE88" s="13"/>
      <c r="AT88" s="235" t="s">
        <v>146</v>
      </c>
      <c r="AU88" s="235" t="s">
        <v>82</v>
      </c>
      <c r="AV88" s="13" t="s">
        <v>82</v>
      </c>
      <c r="AW88" s="13" t="s">
        <v>33</v>
      </c>
      <c r="AX88" s="13" t="s">
        <v>80</v>
      </c>
      <c r="AY88" s="235" t="s">
        <v>136</v>
      </c>
    </row>
    <row r="89" s="2" customFormat="1" ht="90" customHeight="1">
      <c r="A89" s="37"/>
      <c r="B89" s="38"/>
      <c r="C89" s="211" t="s">
        <v>153</v>
      </c>
      <c r="D89" s="211" t="s">
        <v>139</v>
      </c>
      <c r="E89" s="212" t="s">
        <v>421</v>
      </c>
      <c r="F89" s="213" t="s">
        <v>422</v>
      </c>
      <c r="G89" s="214" t="s">
        <v>211</v>
      </c>
      <c r="H89" s="215">
        <v>0.51800000000000002</v>
      </c>
      <c r="I89" s="216"/>
      <c r="J89" s="217">
        <f>ROUND(I89*H89,2)</f>
        <v>0</v>
      </c>
      <c r="K89" s="213" t="s">
        <v>143</v>
      </c>
      <c r="L89" s="43"/>
      <c r="M89" s="218" t="s">
        <v>19</v>
      </c>
      <c r="N89" s="219" t="s">
        <v>43</v>
      </c>
      <c r="O89" s="83"/>
      <c r="P89" s="220">
        <f>O89*H89</f>
        <v>0</v>
      </c>
      <c r="Q89" s="220">
        <v>0</v>
      </c>
      <c r="R89" s="220">
        <f>Q89*H89</f>
        <v>0</v>
      </c>
      <c r="S89" s="220">
        <v>0</v>
      </c>
      <c r="T89" s="221">
        <f>S89*H89</f>
        <v>0</v>
      </c>
      <c r="U89" s="37"/>
      <c r="V89" s="37"/>
      <c r="W89" s="37"/>
      <c r="X89" s="37"/>
      <c r="Y89" s="37"/>
      <c r="Z89" s="37"/>
      <c r="AA89" s="37"/>
      <c r="AB89" s="37"/>
      <c r="AC89" s="37"/>
      <c r="AD89" s="37"/>
      <c r="AE89" s="37"/>
      <c r="AR89" s="222" t="s">
        <v>144</v>
      </c>
      <c r="AT89" s="222" t="s">
        <v>139</v>
      </c>
      <c r="AU89" s="222" t="s">
        <v>82</v>
      </c>
      <c r="AY89" s="16" t="s">
        <v>136</v>
      </c>
      <c r="BE89" s="223">
        <f>IF(N89="základní",J89,0)</f>
        <v>0</v>
      </c>
      <c r="BF89" s="223">
        <f>IF(N89="snížená",J89,0)</f>
        <v>0</v>
      </c>
      <c r="BG89" s="223">
        <f>IF(N89="zákl. přenesená",J89,0)</f>
        <v>0</v>
      </c>
      <c r="BH89" s="223">
        <f>IF(N89="sníž. přenesená",J89,0)</f>
        <v>0</v>
      </c>
      <c r="BI89" s="223">
        <f>IF(N89="nulová",J89,0)</f>
        <v>0</v>
      </c>
      <c r="BJ89" s="16" t="s">
        <v>80</v>
      </c>
      <c r="BK89" s="223">
        <f>ROUND(I89*H89,2)</f>
        <v>0</v>
      </c>
      <c r="BL89" s="16" t="s">
        <v>144</v>
      </c>
      <c r="BM89" s="222" t="s">
        <v>423</v>
      </c>
    </row>
    <row r="90" s="2" customFormat="1" ht="76.35" customHeight="1">
      <c r="A90" s="37"/>
      <c r="B90" s="38"/>
      <c r="C90" s="211" t="s">
        <v>144</v>
      </c>
      <c r="D90" s="211" t="s">
        <v>139</v>
      </c>
      <c r="E90" s="212" t="s">
        <v>424</v>
      </c>
      <c r="F90" s="213" t="s">
        <v>425</v>
      </c>
      <c r="G90" s="214" t="s">
        <v>211</v>
      </c>
      <c r="H90" s="215">
        <v>0.51800000000000002</v>
      </c>
      <c r="I90" s="216"/>
      <c r="J90" s="217">
        <f>ROUND(I90*H90,2)</f>
        <v>0</v>
      </c>
      <c r="K90" s="213" t="s">
        <v>143</v>
      </c>
      <c r="L90" s="43"/>
      <c r="M90" s="218" t="s">
        <v>19</v>
      </c>
      <c r="N90" s="219" t="s">
        <v>43</v>
      </c>
      <c r="O90" s="83"/>
      <c r="P90" s="220">
        <f>O90*H90</f>
        <v>0</v>
      </c>
      <c r="Q90" s="220">
        <v>0</v>
      </c>
      <c r="R90" s="220">
        <f>Q90*H90</f>
        <v>0</v>
      </c>
      <c r="S90" s="220">
        <v>0</v>
      </c>
      <c r="T90" s="221">
        <f>S90*H90</f>
        <v>0</v>
      </c>
      <c r="U90" s="37"/>
      <c r="V90" s="37"/>
      <c r="W90" s="37"/>
      <c r="X90" s="37"/>
      <c r="Y90" s="37"/>
      <c r="Z90" s="37"/>
      <c r="AA90" s="37"/>
      <c r="AB90" s="37"/>
      <c r="AC90" s="37"/>
      <c r="AD90" s="37"/>
      <c r="AE90" s="37"/>
      <c r="AR90" s="222" t="s">
        <v>144</v>
      </c>
      <c r="AT90" s="222" t="s">
        <v>139</v>
      </c>
      <c r="AU90" s="222" t="s">
        <v>82</v>
      </c>
      <c r="AY90" s="16" t="s">
        <v>136</v>
      </c>
      <c r="BE90" s="223">
        <f>IF(N90="základní",J90,0)</f>
        <v>0</v>
      </c>
      <c r="BF90" s="223">
        <f>IF(N90="snížená",J90,0)</f>
        <v>0</v>
      </c>
      <c r="BG90" s="223">
        <f>IF(N90="zákl. přenesená",J90,0)</f>
        <v>0</v>
      </c>
      <c r="BH90" s="223">
        <f>IF(N90="sníž. přenesená",J90,0)</f>
        <v>0</v>
      </c>
      <c r="BI90" s="223">
        <f>IF(N90="nulová",J90,0)</f>
        <v>0</v>
      </c>
      <c r="BJ90" s="16" t="s">
        <v>80</v>
      </c>
      <c r="BK90" s="223">
        <f>ROUND(I90*H90,2)</f>
        <v>0</v>
      </c>
      <c r="BL90" s="16" t="s">
        <v>144</v>
      </c>
      <c r="BM90" s="222" t="s">
        <v>426</v>
      </c>
    </row>
    <row r="91" s="2" customFormat="1" ht="24.15" customHeight="1">
      <c r="A91" s="37"/>
      <c r="B91" s="38"/>
      <c r="C91" s="247" t="s">
        <v>137</v>
      </c>
      <c r="D91" s="247" t="s">
        <v>175</v>
      </c>
      <c r="E91" s="248" t="s">
        <v>427</v>
      </c>
      <c r="F91" s="249" t="s">
        <v>428</v>
      </c>
      <c r="G91" s="250" t="s">
        <v>150</v>
      </c>
      <c r="H91" s="251">
        <v>3392</v>
      </c>
      <c r="I91" s="252"/>
      <c r="J91" s="253">
        <f>ROUND(I91*H91,2)</f>
        <v>0</v>
      </c>
      <c r="K91" s="249" t="s">
        <v>143</v>
      </c>
      <c r="L91" s="254"/>
      <c r="M91" s="255" t="s">
        <v>19</v>
      </c>
      <c r="N91" s="256" t="s">
        <v>43</v>
      </c>
      <c r="O91" s="83"/>
      <c r="P91" s="220">
        <f>O91*H91</f>
        <v>0</v>
      </c>
      <c r="Q91" s="220">
        <v>0.00123</v>
      </c>
      <c r="R91" s="220">
        <f>Q91*H91</f>
        <v>4.1721599999999999</v>
      </c>
      <c r="S91" s="220">
        <v>0</v>
      </c>
      <c r="T91" s="221">
        <f>S91*H91</f>
        <v>0</v>
      </c>
      <c r="U91" s="37"/>
      <c r="V91" s="37"/>
      <c r="W91" s="37"/>
      <c r="X91" s="37"/>
      <c r="Y91" s="37"/>
      <c r="Z91" s="37"/>
      <c r="AA91" s="37"/>
      <c r="AB91" s="37"/>
      <c r="AC91" s="37"/>
      <c r="AD91" s="37"/>
      <c r="AE91" s="37"/>
      <c r="AR91" s="222" t="s">
        <v>178</v>
      </c>
      <c r="AT91" s="222" t="s">
        <v>175</v>
      </c>
      <c r="AU91" s="222" t="s">
        <v>82</v>
      </c>
      <c r="AY91" s="16" t="s">
        <v>136</v>
      </c>
      <c r="BE91" s="223">
        <f>IF(N91="základní",J91,0)</f>
        <v>0</v>
      </c>
      <c r="BF91" s="223">
        <f>IF(N91="snížená",J91,0)</f>
        <v>0</v>
      </c>
      <c r="BG91" s="223">
        <f>IF(N91="zákl. přenesená",J91,0)</f>
        <v>0</v>
      </c>
      <c r="BH91" s="223">
        <f>IF(N91="sníž. přenesená",J91,0)</f>
        <v>0</v>
      </c>
      <c r="BI91" s="223">
        <f>IF(N91="nulová",J91,0)</f>
        <v>0</v>
      </c>
      <c r="BJ91" s="16" t="s">
        <v>80</v>
      </c>
      <c r="BK91" s="223">
        <f>ROUND(I91*H91,2)</f>
        <v>0</v>
      </c>
      <c r="BL91" s="16" t="s">
        <v>144</v>
      </c>
      <c r="BM91" s="222" t="s">
        <v>429</v>
      </c>
    </row>
    <row r="92" s="13" customFormat="1">
      <c r="A92" s="13"/>
      <c r="B92" s="224"/>
      <c r="C92" s="225"/>
      <c r="D92" s="226" t="s">
        <v>146</v>
      </c>
      <c r="E92" s="227" t="s">
        <v>19</v>
      </c>
      <c r="F92" s="228" t="s">
        <v>430</v>
      </c>
      <c r="G92" s="225"/>
      <c r="H92" s="229">
        <v>3392</v>
      </c>
      <c r="I92" s="230"/>
      <c r="J92" s="225"/>
      <c r="K92" s="225"/>
      <c r="L92" s="231"/>
      <c r="M92" s="232"/>
      <c r="N92" s="233"/>
      <c r="O92" s="233"/>
      <c r="P92" s="233"/>
      <c r="Q92" s="233"/>
      <c r="R92" s="233"/>
      <c r="S92" s="233"/>
      <c r="T92" s="234"/>
      <c r="U92" s="13"/>
      <c r="V92" s="13"/>
      <c r="W92" s="13"/>
      <c r="X92" s="13"/>
      <c r="Y92" s="13"/>
      <c r="Z92" s="13"/>
      <c r="AA92" s="13"/>
      <c r="AB92" s="13"/>
      <c r="AC92" s="13"/>
      <c r="AD92" s="13"/>
      <c r="AE92" s="13"/>
      <c r="AT92" s="235" t="s">
        <v>146</v>
      </c>
      <c r="AU92" s="235" t="s">
        <v>82</v>
      </c>
      <c r="AV92" s="13" t="s">
        <v>82</v>
      </c>
      <c r="AW92" s="13" t="s">
        <v>33</v>
      </c>
      <c r="AX92" s="13" t="s">
        <v>80</v>
      </c>
      <c r="AY92" s="235" t="s">
        <v>136</v>
      </c>
    </row>
    <row r="93" s="2" customFormat="1" ht="21.75" customHeight="1">
      <c r="A93" s="37"/>
      <c r="B93" s="38"/>
      <c r="C93" s="247" t="s">
        <v>168</v>
      </c>
      <c r="D93" s="247" t="s">
        <v>175</v>
      </c>
      <c r="E93" s="248" t="s">
        <v>176</v>
      </c>
      <c r="F93" s="249" t="s">
        <v>177</v>
      </c>
      <c r="G93" s="250" t="s">
        <v>150</v>
      </c>
      <c r="H93" s="251">
        <v>1696</v>
      </c>
      <c r="I93" s="252"/>
      <c r="J93" s="253">
        <f>ROUND(I93*H93,2)</f>
        <v>0</v>
      </c>
      <c r="K93" s="249" t="s">
        <v>143</v>
      </c>
      <c r="L93" s="254"/>
      <c r="M93" s="255" t="s">
        <v>19</v>
      </c>
      <c r="N93" s="256" t="s">
        <v>43</v>
      </c>
      <c r="O93" s="83"/>
      <c r="P93" s="220">
        <f>O93*H93</f>
        <v>0</v>
      </c>
      <c r="Q93" s="220">
        <v>0.00018000000000000001</v>
      </c>
      <c r="R93" s="220">
        <f>Q93*H93</f>
        <v>0.30528</v>
      </c>
      <c r="S93" s="220">
        <v>0</v>
      </c>
      <c r="T93" s="221">
        <f>S93*H93</f>
        <v>0</v>
      </c>
      <c r="U93" s="37"/>
      <c r="V93" s="37"/>
      <c r="W93" s="37"/>
      <c r="X93" s="37"/>
      <c r="Y93" s="37"/>
      <c r="Z93" s="37"/>
      <c r="AA93" s="37"/>
      <c r="AB93" s="37"/>
      <c r="AC93" s="37"/>
      <c r="AD93" s="37"/>
      <c r="AE93" s="37"/>
      <c r="AR93" s="222" t="s">
        <v>178</v>
      </c>
      <c r="AT93" s="222" t="s">
        <v>175</v>
      </c>
      <c r="AU93" s="222" t="s">
        <v>82</v>
      </c>
      <c r="AY93" s="16" t="s">
        <v>136</v>
      </c>
      <c r="BE93" s="223">
        <f>IF(N93="základní",J93,0)</f>
        <v>0</v>
      </c>
      <c r="BF93" s="223">
        <f>IF(N93="snížená",J93,0)</f>
        <v>0</v>
      </c>
      <c r="BG93" s="223">
        <f>IF(N93="zákl. přenesená",J93,0)</f>
        <v>0</v>
      </c>
      <c r="BH93" s="223">
        <f>IF(N93="sníž. přenesená",J93,0)</f>
        <v>0</v>
      </c>
      <c r="BI93" s="223">
        <f>IF(N93="nulová",J93,0)</f>
        <v>0</v>
      </c>
      <c r="BJ93" s="16" t="s">
        <v>80</v>
      </c>
      <c r="BK93" s="223">
        <f>ROUND(I93*H93,2)</f>
        <v>0</v>
      </c>
      <c r="BL93" s="16" t="s">
        <v>144</v>
      </c>
      <c r="BM93" s="222" t="s">
        <v>431</v>
      </c>
    </row>
    <row r="94" s="13" customFormat="1">
      <c r="A94" s="13"/>
      <c r="B94" s="224"/>
      <c r="C94" s="225"/>
      <c r="D94" s="226" t="s">
        <v>146</v>
      </c>
      <c r="E94" s="227" t="s">
        <v>19</v>
      </c>
      <c r="F94" s="228" t="s">
        <v>432</v>
      </c>
      <c r="G94" s="225"/>
      <c r="H94" s="229">
        <v>1696</v>
      </c>
      <c r="I94" s="230"/>
      <c r="J94" s="225"/>
      <c r="K94" s="225"/>
      <c r="L94" s="231"/>
      <c r="M94" s="232"/>
      <c r="N94" s="233"/>
      <c r="O94" s="233"/>
      <c r="P94" s="233"/>
      <c r="Q94" s="233"/>
      <c r="R94" s="233"/>
      <c r="S94" s="233"/>
      <c r="T94" s="234"/>
      <c r="U94" s="13"/>
      <c r="V94" s="13"/>
      <c r="W94" s="13"/>
      <c r="X94" s="13"/>
      <c r="Y94" s="13"/>
      <c r="Z94" s="13"/>
      <c r="AA94" s="13"/>
      <c r="AB94" s="13"/>
      <c r="AC94" s="13"/>
      <c r="AD94" s="13"/>
      <c r="AE94" s="13"/>
      <c r="AT94" s="235" t="s">
        <v>146</v>
      </c>
      <c r="AU94" s="235" t="s">
        <v>82</v>
      </c>
      <c r="AV94" s="13" t="s">
        <v>82</v>
      </c>
      <c r="AW94" s="13" t="s">
        <v>33</v>
      </c>
      <c r="AX94" s="13" t="s">
        <v>80</v>
      </c>
      <c r="AY94" s="235" t="s">
        <v>136</v>
      </c>
    </row>
    <row r="95" s="2" customFormat="1" ht="234.75" customHeight="1">
      <c r="A95" s="37"/>
      <c r="B95" s="38"/>
      <c r="C95" s="211" t="s">
        <v>174</v>
      </c>
      <c r="D95" s="211" t="s">
        <v>139</v>
      </c>
      <c r="E95" s="212" t="s">
        <v>239</v>
      </c>
      <c r="F95" s="213" t="s">
        <v>433</v>
      </c>
      <c r="G95" s="214" t="s">
        <v>211</v>
      </c>
      <c r="H95" s="215">
        <v>0.51800000000000002</v>
      </c>
      <c r="I95" s="216"/>
      <c r="J95" s="217">
        <f>ROUND(I95*H95,2)</f>
        <v>0</v>
      </c>
      <c r="K95" s="213" t="s">
        <v>143</v>
      </c>
      <c r="L95" s="43"/>
      <c r="M95" s="218" t="s">
        <v>19</v>
      </c>
      <c r="N95" s="219" t="s">
        <v>43</v>
      </c>
      <c r="O95" s="83"/>
      <c r="P95" s="220">
        <f>O95*H95</f>
        <v>0</v>
      </c>
      <c r="Q95" s="220">
        <v>0</v>
      </c>
      <c r="R95" s="220">
        <f>Q95*H95</f>
        <v>0</v>
      </c>
      <c r="S95" s="220">
        <v>0</v>
      </c>
      <c r="T95" s="221">
        <f>S95*H95</f>
        <v>0</v>
      </c>
      <c r="U95" s="37"/>
      <c r="V95" s="37"/>
      <c r="W95" s="37"/>
      <c r="X95" s="37"/>
      <c r="Y95" s="37"/>
      <c r="Z95" s="37"/>
      <c r="AA95" s="37"/>
      <c r="AB95" s="37"/>
      <c r="AC95" s="37"/>
      <c r="AD95" s="37"/>
      <c r="AE95" s="37"/>
      <c r="AR95" s="222" t="s">
        <v>144</v>
      </c>
      <c r="AT95" s="222" t="s">
        <v>139</v>
      </c>
      <c r="AU95" s="222" t="s">
        <v>82</v>
      </c>
      <c r="AY95" s="16" t="s">
        <v>136</v>
      </c>
      <c r="BE95" s="223">
        <f>IF(N95="základní",J95,0)</f>
        <v>0</v>
      </c>
      <c r="BF95" s="223">
        <f>IF(N95="snížená",J95,0)</f>
        <v>0</v>
      </c>
      <c r="BG95" s="223">
        <f>IF(N95="zákl. přenesená",J95,0)</f>
        <v>0</v>
      </c>
      <c r="BH95" s="223">
        <f>IF(N95="sníž. přenesená",J95,0)</f>
        <v>0</v>
      </c>
      <c r="BI95" s="223">
        <f>IF(N95="nulová",J95,0)</f>
        <v>0</v>
      </c>
      <c r="BJ95" s="16" t="s">
        <v>80</v>
      </c>
      <c r="BK95" s="223">
        <f>ROUND(I95*H95,2)</f>
        <v>0</v>
      </c>
      <c r="BL95" s="16" t="s">
        <v>144</v>
      </c>
      <c r="BM95" s="222" t="s">
        <v>434</v>
      </c>
    </row>
    <row r="96" s="13" customFormat="1">
      <c r="A96" s="13"/>
      <c r="B96" s="224"/>
      <c r="C96" s="225"/>
      <c r="D96" s="226" t="s">
        <v>146</v>
      </c>
      <c r="E96" s="227" t="s">
        <v>19</v>
      </c>
      <c r="F96" s="228" t="s">
        <v>435</v>
      </c>
      <c r="G96" s="225"/>
      <c r="H96" s="229">
        <v>0.51800000000000002</v>
      </c>
      <c r="I96" s="230"/>
      <c r="J96" s="225"/>
      <c r="K96" s="225"/>
      <c r="L96" s="231"/>
      <c r="M96" s="232"/>
      <c r="N96" s="233"/>
      <c r="O96" s="233"/>
      <c r="P96" s="233"/>
      <c r="Q96" s="233"/>
      <c r="R96" s="233"/>
      <c r="S96" s="233"/>
      <c r="T96" s="234"/>
      <c r="U96" s="13"/>
      <c r="V96" s="13"/>
      <c r="W96" s="13"/>
      <c r="X96" s="13"/>
      <c r="Y96" s="13"/>
      <c r="Z96" s="13"/>
      <c r="AA96" s="13"/>
      <c r="AB96" s="13"/>
      <c r="AC96" s="13"/>
      <c r="AD96" s="13"/>
      <c r="AE96" s="13"/>
      <c r="AT96" s="235" t="s">
        <v>146</v>
      </c>
      <c r="AU96" s="235" t="s">
        <v>82</v>
      </c>
      <c r="AV96" s="13" t="s">
        <v>82</v>
      </c>
      <c r="AW96" s="13" t="s">
        <v>33</v>
      </c>
      <c r="AX96" s="13" t="s">
        <v>80</v>
      </c>
      <c r="AY96" s="235" t="s">
        <v>136</v>
      </c>
    </row>
    <row r="97" s="2" customFormat="1" ht="76.35" customHeight="1">
      <c r="A97" s="37"/>
      <c r="B97" s="38"/>
      <c r="C97" s="211" t="s">
        <v>178</v>
      </c>
      <c r="D97" s="211" t="s">
        <v>139</v>
      </c>
      <c r="E97" s="212" t="s">
        <v>249</v>
      </c>
      <c r="F97" s="213" t="s">
        <v>436</v>
      </c>
      <c r="G97" s="214" t="s">
        <v>251</v>
      </c>
      <c r="H97" s="215">
        <v>406.78800000000001</v>
      </c>
      <c r="I97" s="216"/>
      <c r="J97" s="217">
        <f>ROUND(I97*H97,2)</f>
        <v>0</v>
      </c>
      <c r="K97" s="213" t="s">
        <v>143</v>
      </c>
      <c r="L97" s="43"/>
      <c r="M97" s="218" t="s">
        <v>19</v>
      </c>
      <c r="N97" s="219" t="s">
        <v>43</v>
      </c>
      <c r="O97" s="83"/>
      <c r="P97" s="220">
        <f>O97*H97</f>
        <v>0</v>
      </c>
      <c r="Q97" s="220">
        <v>0</v>
      </c>
      <c r="R97" s="220">
        <f>Q97*H97</f>
        <v>0</v>
      </c>
      <c r="S97" s="220">
        <v>0</v>
      </c>
      <c r="T97" s="221">
        <f>S97*H97</f>
        <v>0</v>
      </c>
      <c r="U97" s="37"/>
      <c r="V97" s="37"/>
      <c r="W97" s="37"/>
      <c r="X97" s="37"/>
      <c r="Y97" s="37"/>
      <c r="Z97" s="37"/>
      <c r="AA97" s="37"/>
      <c r="AB97" s="37"/>
      <c r="AC97" s="37"/>
      <c r="AD97" s="37"/>
      <c r="AE97" s="37"/>
      <c r="AR97" s="222" t="s">
        <v>144</v>
      </c>
      <c r="AT97" s="222" t="s">
        <v>139</v>
      </c>
      <c r="AU97" s="222" t="s">
        <v>82</v>
      </c>
      <c r="AY97" s="16" t="s">
        <v>136</v>
      </c>
      <c r="BE97" s="223">
        <f>IF(N97="základní",J97,0)</f>
        <v>0</v>
      </c>
      <c r="BF97" s="223">
        <f>IF(N97="snížená",J97,0)</f>
        <v>0</v>
      </c>
      <c r="BG97" s="223">
        <f>IF(N97="zákl. přenesená",J97,0)</f>
        <v>0</v>
      </c>
      <c r="BH97" s="223">
        <f>IF(N97="sníž. přenesená",J97,0)</f>
        <v>0</v>
      </c>
      <c r="BI97" s="223">
        <f>IF(N97="nulová",J97,0)</f>
        <v>0</v>
      </c>
      <c r="BJ97" s="16" t="s">
        <v>80</v>
      </c>
      <c r="BK97" s="223">
        <f>ROUND(I97*H97,2)</f>
        <v>0</v>
      </c>
      <c r="BL97" s="16" t="s">
        <v>144</v>
      </c>
      <c r="BM97" s="222" t="s">
        <v>437</v>
      </c>
    </row>
    <row r="98" s="13" customFormat="1">
      <c r="A98" s="13"/>
      <c r="B98" s="224"/>
      <c r="C98" s="225"/>
      <c r="D98" s="226" t="s">
        <v>146</v>
      </c>
      <c r="E98" s="227" t="s">
        <v>19</v>
      </c>
      <c r="F98" s="228" t="s">
        <v>438</v>
      </c>
      <c r="G98" s="225"/>
      <c r="H98" s="229">
        <v>344.988</v>
      </c>
      <c r="I98" s="230"/>
      <c r="J98" s="225"/>
      <c r="K98" s="225"/>
      <c r="L98" s="231"/>
      <c r="M98" s="232"/>
      <c r="N98" s="233"/>
      <c r="O98" s="233"/>
      <c r="P98" s="233"/>
      <c r="Q98" s="233"/>
      <c r="R98" s="233"/>
      <c r="S98" s="233"/>
      <c r="T98" s="234"/>
      <c r="U98" s="13"/>
      <c r="V98" s="13"/>
      <c r="W98" s="13"/>
      <c r="X98" s="13"/>
      <c r="Y98" s="13"/>
      <c r="Z98" s="13"/>
      <c r="AA98" s="13"/>
      <c r="AB98" s="13"/>
      <c r="AC98" s="13"/>
      <c r="AD98" s="13"/>
      <c r="AE98" s="13"/>
      <c r="AT98" s="235" t="s">
        <v>146</v>
      </c>
      <c r="AU98" s="235" t="s">
        <v>82</v>
      </c>
      <c r="AV98" s="13" t="s">
        <v>82</v>
      </c>
      <c r="AW98" s="13" t="s">
        <v>33</v>
      </c>
      <c r="AX98" s="13" t="s">
        <v>72</v>
      </c>
      <c r="AY98" s="235" t="s">
        <v>136</v>
      </c>
    </row>
    <row r="99" s="13" customFormat="1">
      <c r="A99" s="13"/>
      <c r="B99" s="224"/>
      <c r="C99" s="225"/>
      <c r="D99" s="226" t="s">
        <v>146</v>
      </c>
      <c r="E99" s="227" t="s">
        <v>19</v>
      </c>
      <c r="F99" s="228" t="s">
        <v>439</v>
      </c>
      <c r="G99" s="225"/>
      <c r="H99" s="229">
        <v>61.799999999999997</v>
      </c>
      <c r="I99" s="230"/>
      <c r="J99" s="225"/>
      <c r="K99" s="225"/>
      <c r="L99" s="231"/>
      <c r="M99" s="232"/>
      <c r="N99" s="233"/>
      <c r="O99" s="233"/>
      <c r="P99" s="233"/>
      <c r="Q99" s="233"/>
      <c r="R99" s="233"/>
      <c r="S99" s="233"/>
      <c r="T99" s="234"/>
      <c r="U99" s="13"/>
      <c r="V99" s="13"/>
      <c r="W99" s="13"/>
      <c r="X99" s="13"/>
      <c r="Y99" s="13"/>
      <c r="Z99" s="13"/>
      <c r="AA99" s="13"/>
      <c r="AB99" s="13"/>
      <c r="AC99" s="13"/>
      <c r="AD99" s="13"/>
      <c r="AE99" s="13"/>
      <c r="AT99" s="235" t="s">
        <v>146</v>
      </c>
      <c r="AU99" s="235" t="s">
        <v>82</v>
      </c>
      <c r="AV99" s="13" t="s">
        <v>82</v>
      </c>
      <c r="AW99" s="13" t="s">
        <v>33</v>
      </c>
      <c r="AX99" s="13" t="s">
        <v>72</v>
      </c>
      <c r="AY99" s="235" t="s">
        <v>136</v>
      </c>
    </row>
    <row r="100" s="14" customFormat="1">
      <c r="A100" s="14"/>
      <c r="B100" s="236"/>
      <c r="C100" s="237"/>
      <c r="D100" s="226" t="s">
        <v>146</v>
      </c>
      <c r="E100" s="238" t="s">
        <v>19</v>
      </c>
      <c r="F100" s="239" t="s">
        <v>158</v>
      </c>
      <c r="G100" s="237"/>
      <c r="H100" s="240">
        <v>406.78800000000001</v>
      </c>
      <c r="I100" s="241"/>
      <c r="J100" s="237"/>
      <c r="K100" s="237"/>
      <c r="L100" s="242"/>
      <c r="M100" s="243"/>
      <c r="N100" s="244"/>
      <c r="O100" s="244"/>
      <c r="P100" s="244"/>
      <c r="Q100" s="244"/>
      <c r="R100" s="244"/>
      <c r="S100" s="244"/>
      <c r="T100" s="245"/>
      <c r="U100" s="14"/>
      <c r="V100" s="14"/>
      <c r="W100" s="14"/>
      <c r="X100" s="14"/>
      <c r="Y100" s="14"/>
      <c r="Z100" s="14"/>
      <c r="AA100" s="14"/>
      <c r="AB100" s="14"/>
      <c r="AC100" s="14"/>
      <c r="AD100" s="14"/>
      <c r="AE100" s="14"/>
      <c r="AT100" s="246" t="s">
        <v>146</v>
      </c>
      <c r="AU100" s="246" t="s">
        <v>82</v>
      </c>
      <c r="AV100" s="14" t="s">
        <v>144</v>
      </c>
      <c r="AW100" s="14" t="s">
        <v>33</v>
      </c>
      <c r="AX100" s="14" t="s">
        <v>80</v>
      </c>
      <c r="AY100" s="246" t="s">
        <v>136</v>
      </c>
    </row>
    <row r="101" s="2" customFormat="1" ht="21.75" customHeight="1">
      <c r="A101" s="37"/>
      <c r="B101" s="38"/>
      <c r="C101" s="247" t="s">
        <v>186</v>
      </c>
      <c r="D101" s="247" t="s">
        <v>175</v>
      </c>
      <c r="E101" s="248" t="s">
        <v>260</v>
      </c>
      <c r="F101" s="249" t="s">
        <v>440</v>
      </c>
      <c r="G101" s="250" t="s">
        <v>262</v>
      </c>
      <c r="H101" s="251">
        <v>732.21799999999996</v>
      </c>
      <c r="I101" s="252"/>
      <c r="J101" s="253">
        <f>ROUND(I101*H101,2)</f>
        <v>0</v>
      </c>
      <c r="K101" s="249" t="s">
        <v>143</v>
      </c>
      <c r="L101" s="254"/>
      <c r="M101" s="255" t="s">
        <v>19</v>
      </c>
      <c r="N101" s="256" t="s">
        <v>43</v>
      </c>
      <c r="O101" s="83"/>
      <c r="P101" s="220">
        <f>O101*H101</f>
        <v>0</v>
      </c>
      <c r="Q101" s="220">
        <v>1</v>
      </c>
      <c r="R101" s="220">
        <f>Q101*H101</f>
        <v>732.21799999999996</v>
      </c>
      <c r="S101" s="220">
        <v>0</v>
      </c>
      <c r="T101" s="221">
        <f>S101*H101</f>
        <v>0</v>
      </c>
      <c r="U101" s="37"/>
      <c r="V101" s="37"/>
      <c r="W101" s="37"/>
      <c r="X101" s="37"/>
      <c r="Y101" s="37"/>
      <c r="Z101" s="37"/>
      <c r="AA101" s="37"/>
      <c r="AB101" s="37"/>
      <c r="AC101" s="37"/>
      <c r="AD101" s="37"/>
      <c r="AE101" s="37"/>
      <c r="AR101" s="222" t="s">
        <v>178</v>
      </c>
      <c r="AT101" s="222" t="s">
        <v>175</v>
      </c>
      <c r="AU101" s="222" t="s">
        <v>82</v>
      </c>
      <c r="AY101" s="16" t="s">
        <v>136</v>
      </c>
      <c r="BE101" s="223">
        <f>IF(N101="základní",J101,0)</f>
        <v>0</v>
      </c>
      <c r="BF101" s="223">
        <f>IF(N101="snížená",J101,0)</f>
        <v>0</v>
      </c>
      <c r="BG101" s="223">
        <f>IF(N101="zákl. přenesená",J101,0)</f>
        <v>0</v>
      </c>
      <c r="BH101" s="223">
        <f>IF(N101="sníž. přenesená",J101,0)</f>
        <v>0</v>
      </c>
      <c r="BI101" s="223">
        <f>IF(N101="nulová",J101,0)</f>
        <v>0</v>
      </c>
      <c r="BJ101" s="16" t="s">
        <v>80</v>
      </c>
      <c r="BK101" s="223">
        <f>ROUND(I101*H101,2)</f>
        <v>0</v>
      </c>
      <c r="BL101" s="16" t="s">
        <v>144</v>
      </c>
      <c r="BM101" s="222" t="s">
        <v>441</v>
      </c>
    </row>
    <row r="102" s="13" customFormat="1">
      <c r="A102" s="13"/>
      <c r="B102" s="224"/>
      <c r="C102" s="225"/>
      <c r="D102" s="226" t="s">
        <v>146</v>
      </c>
      <c r="E102" s="227" t="s">
        <v>19</v>
      </c>
      <c r="F102" s="228" t="s">
        <v>442</v>
      </c>
      <c r="G102" s="225"/>
      <c r="H102" s="229">
        <v>620.97799999999995</v>
      </c>
      <c r="I102" s="230"/>
      <c r="J102" s="225"/>
      <c r="K102" s="225"/>
      <c r="L102" s="231"/>
      <c r="M102" s="232"/>
      <c r="N102" s="233"/>
      <c r="O102" s="233"/>
      <c r="P102" s="233"/>
      <c r="Q102" s="233"/>
      <c r="R102" s="233"/>
      <c r="S102" s="233"/>
      <c r="T102" s="234"/>
      <c r="U102" s="13"/>
      <c r="V102" s="13"/>
      <c r="W102" s="13"/>
      <c r="X102" s="13"/>
      <c r="Y102" s="13"/>
      <c r="Z102" s="13"/>
      <c r="AA102" s="13"/>
      <c r="AB102" s="13"/>
      <c r="AC102" s="13"/>
      <c r="AD102" s="13"/>
      <c r="AE102" s="13"/>
      <c r="AT102" s="235" t="s">
        <v>146</v>
      </c>
      <c r="AU102" s="235" t="s">
        <v>82</v>
      </c>
      <c r="AV102" s="13" t="s">
        <v>82</v>
      </c>
      <c r="AW102" s="13" t="s">
        <v>33</v>
      </c>
      <c r="AX102" s="13" t="s">
        <v>72</v>
      </c>
      <c r="AY102" s="235" t="s">
        <v>136</v>
      </c>
    </row>
    <row r="103" s="13" customFormat="1">
      <c r="A103" s="13"/>
      <c r="B103" s="224"/>
      <c r="C103" s="225"/>
      <c r="D103" s="226" t="s">
        <v>146</v>
      </c>
      <c r="E103" s="227" t="s">
        <v>19</v>
      </c>
      <c r="F103" s="228" t="s">
        <v>443</v>
      </c>
      <c r="G103" s="225"/>
      <c r="H103" s="229">
        <v>111.24</v>
      </c>
      <c r="I103" s="230"/>
      <c r="J103" s="225"/>
      <c r="K103" s="225"/>
      <c r="L103" s="231"/>
      <c r="M103" s="232"/>
      <c r="N103" s="233"/>
      <c r="O103" s="233"/>
      <c r="P103" s="233"/>
      <c r="Q103" s="233"/>
      <c r="R103" s="233"/>
      <c r="S103" s="233"/>
      <c r="T103" s="234"/>
      <c r="U103" s="13"/>
      <c r="V103" s="13"/>
      <c r="W103" s="13"/>
      <c r="X103" s="13"/>
      <c r="Y103" s="13"/>
      <c r="Z103" s="13"/>
      <c r="AA103" s="13"/>
      <c r="AB103" s="13"/>
      <c r="AC103" s="13"/>
      <c r="AD103" s="13"/>
      <c r="AE103" s="13"/>
      <c r="AT103" s="235" t="s">
        <v>146</v>
      </c>
      <c r="AU103" s="235" t="s">
        <v>82</v>
      </c>
      <c r="AV103" s="13" t="s">
        <v>82</v>
      </c>
      <c r="AW103" s="13" t="s">
        <v>33</v>
      </c>
      <c r="AX103" s="13" t="s">
        <v>72</v>
      </c>
      <c r="AY103" s="235" t="s">
        <v>136</v>
      </c>
    </row>
    <row r="104" s="14" customFormat="1">
      <c r="A104" s="14"/>
      <c r="B104" s="236"/>
      <c r="C104" s="237"/>
      <c r="D104" s="226" t="s">
        <v>146</v>
      </c>
      <c r="E104" s="238" t="s">
        <v>19</v>
      </c>
      <c r="F104" s="239" t="s">
        <v>158</v>
      </c>
      <c r="G104" s="237"/>
      <c r="H104" s="240">
        <v>732.21799999999996</v>
      </c>
      <c r="I104" s="241"/>
      <c r="J104" s="237"/>
      <c r="K104" s="237"/>
      <c r="L104" s="242"/>
      <c r="M104" s="243"/>
      <c r="N104" s="244"/>
      <c r="O104" s="244"/>
      <c r="P104" s="244"/>
      <c r="Q104" s="244"/>
      <c r="R104" s="244"/>
      <c r="S104" s="244"/>
      <c r="T104" s="245"/>
      <c r="U104" s="14"/>
      <c r="V104" s="14"/>
      <c r="W104" s="14"/>
      <c r="X104" s="14"/>
      <c r="Y104" s="14"/>
      <c r="Z104" s="14"/>
      <c r="AA104" s="14"/>
      <c r="AB104" s="14"/>
      <c r="AC104" s="14"/>
      <c r="AD104" s="14"/>
      <c r="AE104" s="14"/>
      <c r="AT104" s="246" t="s">
        <v>146</v>
      </c>
      <c r="AU104" s="246" t="s">
        <v>82</v>
      </c>
      <c r="AV104" s="14" t="s">
        <v>144</v>
      </c>
      <c r="AW104" s="14" t="s">
        <v>33</v>
      </c>
      <c r="AX104" s="14" t="s">
        <v>80</v>
      </c>
      <c r="AY104" s="246" t="s">
        <v>136</v>
      </c>
    </row>
    <row r="105" s="2" customFormat="1" ht="142.2" customHeight="1">
      <c r="A105" s="37"/>
      <c r="B105" s="38"/>
      <c r="C105" s="211" t="s">
        <v>191</v>
      </c>
      <c r="D105" s="211" t="s">
        <v>139</v>
      </c>
      <c r="E105" s="212" t="s">
        <v>209</v>
      </c>
      <c r="F105" s="213" t="s">
        <v>444</v>
      </c>
      <c r="G105" s="214" t="s">
        <v>211</v>
      </c>
      <c r="H105" s="215">
        <v>0.10000000000000001</v>
      </c>
      <c r="I105" s="216"/>
      <c r="J105" s="217">
        <f>ROUND(I105*H105,2)</f>
        <v>0</v>
      </c>
      <c r="K105" s="213" t="s">
        <v>183</v>
      </c>
      <c r="L105" s="43"/>
      <c r="M105" s="218" t="s">
        <v>19</v>
      </c>
      <c r="N105" s="219" t="s">
        <v>43</v>
      </c>
      <c r="O105" s="83"/>
      <c r="P105" s="220">
        <f>O105*H105</f>
        <v>0</v>
      </c>
      <c r="Q105" s="220">
        <v>0</v>
      </c>
      <c r="R105" s="220">
        <f>Q105*H105</f>
        <v>0</v>
      </c>
      <c r="S105" s="220">
        <v>0</v>
      </c>
      <c r="T105" s="221">
        <f>S105*H105</f>
        <v>0</v>
      </c>
      <c r="U105" s="37"/>
      <c r="V105" s="37"/>
      <c r="W105" s="37"/>
      <c r="X105" s="37"/>
      <c r="Y105" s="37"/>
      <c r="Z105" s="37"/>
      <c r="AA105" s="37"/>
      <c r="AB105" s="37"/>
      <c r="AC105" s="37"/>
      <c r="AD105" s="37"/>
      <c r="AE105" s="37"/>
      <c r="AR105" s="222" t="s">
        <v>144</v>
      </c>
      <c r="AT105" s="222" t="s">
        <v>139</v>
      </c>
      <c r="AU105" s="222" t="s">
        <v>82</v>
      </c>
      <c r="AY105" s="16" t="s">
        <v>136</v>
      </c>
      <c r="BE105" s="223">
        <f>IF(N105="základní",J105,0)</f>
        <v>0</v>
      </c>
      <c r="BF105" s="223">
        <f>IF(N105="snížená",J105,0)</f>
        <v>0</v>
      </c>
      <c r="BG105" s="223">
        <f>IF(N105="zákl. přenesená",J105,0)</f>
        <v>0</v>
      </c>
      <c r="BH105" s="223">
        <f>IF(N105="sníž. přenesená",J105,0)</f>
        <v>0</v>
      </c>
      <c r="BI105" s="223">
        <f>IF(N105="nulová",J105,0)</f>
        <v>0</v>
      </c>
      <c r="BJ105" s="16" t="s">
        <v>80</v>
      </c>
      <c r="BK105" s="223">
        <f>ROUND(I105*H105,2)</f>
        <v>0</v>
      </c>
      <c r="BL105" s="16" t="s">
        <v>144</v>
      </c>
      <c r="BM105" s="222" t="s">
        <v>445</v>
      </c>
    </row>
    <row r="106" s="13" customFormat="1">
      <c r="A106" s="13"/>
      <c r="B106" s="224"/>
      <c r="C106" s="225"/>
      <c r="D106" s="226" t="s">
        <v>146</v>
      </c>
      <c r="E106" s="227" t="s">
        <v>19</v>
      </c>
      <c r="F106" s="228" t="s">
        <v>446</v>
      </c>
      <c r="G106" s="225"/>
      <c r="H106" s="229">
        <v>0.10000000000000001</v>
      </c>
      <c r="I106" s="230"/>
      <c r="J106" s="225"/>
      <c r="K106" s="225"/>
      <c r="L106" s="231"/>
      <c r="M106" s="232"/>
      <c r="N106" s="233"/>
      <c r="O106" s="233"/>
      <c r="P106" s="233"/>
      <c r="Q106" s="233"/>
      <c r="R106" s="233"/>
      <c r="S106" s="233"/>
      <c r="T106" s="234"/>
      <c r="U106" s="13"/>
      <c r="V106" s="13"/>
      <c r="W106" s="13"/>
      <c r="X106" s="13"/>
      <c r="Y106" s="13"/>
      <c r="Z106" s="13"/>
      <c r="AA106" s="13"/>
      <c r="AB106" s="13"/>
      <c r="AC106" s="13"/>
      <c r="AD106" s="13"/>
      <c r="AE106" s="13"/>
      <c r="AT106" s="235" t="s">
        <v>146</v>
      </c>
      <c r="AU106" s="235" t="s">
        <v>82</v>
      </c>
      <c r="AV106" s="13" t="s">
        <v>82</v>
      </c>
      <c r="AW106" s="13" t="s">
        <v>33</v>
      </c>
      <c r="AX106" s="13" t="s">
        <v>80</v>
      </c>
      <c r="AY106" s="235" t="s">
        <v>136</v>
      </c>
    </row>
    <row r="107" s="2" customFormat="1" ht="90" customHeight="1">
      <c r="A107" s="37"/>
      <c r="B107" s="38"/>
      <c r="C107" s="211" t="s">
        <v>196</v>
      </c>
      <c r="D107" s="211" t="s">
        <v>139</v>
      </c>
      <c r="E107" s="212" t="s">
        <v>282</v>
      </c>
      <c r="F107" s="213" t="s">
        <v>447</v>
      </c>
      <c r="G107" s="214" t="s">
        <v>171</v>
      </c>
      <c r="H107" s="215">
        <v>1136</v>
      </c>
      <c r="I107" s="216"/>
      <c r="J107" s="217">
        <f>ROUND(I107*H107,2)</f>
        <v>0</v>
      </c>
      <c r="K107" s="213" t="s">
        <v>143</v>
      </c>
      <c r="L107" s="43"/>
      <c r="M107" s="218" t="s">
        <v>19</v>
      </c>
      <c r="N107" s="219" t="s">
        <v>43</v>
      </c>
      <c r="O107" s="83"/>
      <c r="P107" s="220">
        <f>O107*H107</f>
        <v>0</v>
      </c>
      <c r="Q107" s="220">
        <v>0</v>
      </c>
      <c r="R107" s="220">
        <f>Q107*H107</f>
        <v>0</v>
      </c>
      <c r="S107" s="220">
        <v>0</v>
      </c>
      <c r="T107" s="221">
        <f>S107*H107</f>
        <v>0</v>
      </c>
      <c r="U107" s="37"/>
      <c r="V107" s="37"/>
      <c r="W107" s="37"/>
      <c r="X107" s="37"/>
      <c r="Y107" s="37"/>
      <c r="Z107" s="37"/>
      <c r="AA107" s="37"/>
      <c r="AB107" s="37"/>
      <c r="AC107" s="37"/>
      <c r="AD107" s="37"/>
      <c r="AE107" s="37"/>
      <c r="AR107" s="222" t="s">
        <v>144</v>
      </c>
      <c r="AT107" s="222" t="s">
        <v>139</v>
      </c>
      <c r="AU107" s="222" t="s">
        <v>82</v>
      </c>
      <c r="AY107" s="16" t="s">
        <v>136</v>
      </c>
      <c r="BE107" s="223">
        <f>IF(N107="základní",J107,0)</f>
        <v>0</v>
      </c>
      <c r="BF107" s="223">
        <f>IF(N107="snížená",J107,0)</f>
        <v>0</v>
      </c>
      <c r="BG107" s="223">
        <f>IF(N107="zákl. přenesená",J107,0)</f>
        <v>0</v>
      </c>
      <c r="BH107" s="223">
        <f>IF(N107="sníž. přenesená",J107,0)</f>
        <v>0</v>
      </c>
      <c r="BI107" s="223">
        <f>IF(N107="nulová",J107,0)</f>
        <v>0</v>
      </c>
      <c r="BJ107" s="16" t="s">
        <v>80</v>
      </c>
      <c r="BK107" s="223">
        <f>ROUND(I107*H107,2)</f>
        <v>0</v>
      </c>
      <c r="BL107" s="16" t="s">
        <v>144</v>
      </c>
      <c r="BM107" s="222" t="s">
        <v>448</v>
      </c>
    </row>
    <row r="108" s="13" customFormat="1">
      <c r="A108" s="13"/>
      <c r="B108" s="224"/>
      <c r="C108" s="225"/>
      <c r="D108" s="226" t="s">
        <v>146</v>
      </c>
      <c r="E108" s="227" t="s">
        <v>19</v>
      </c>
      <c r="F108" s="228" t="s">
        <v>449</v>
      </c>
      <c r="G108" s="225"/>
      <c r="H108" s="229">
        <v>1136</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146</v>
      </c>
      <c r="AU108" s="235" t="s">
        <v>82</v>
      </c>
      <c r="AV108" s="13" t="s">
        <v>82</v>
      </c>
      <c r="AW108" s="13" t="s">
        <v>33</v>
      </c>
      <c r="AX108" s="13" t="s">
        <v>80</v>
      </c>
      <c r="AY108" s="235" t="s">
        <v>136</v>
      </c>
    </row>
    <row r="109" s="2" customFormat="1" ht="114.9" customHeight="1">
      <c r="A109" s="37"/>
      <c r="B109" s="38"/>
      <c r="C109" s="211" t="s">
        <v>8</v>
      </c>
      <c r="D109" s="211" t="s">
        <v>139</v>
      </c>
      <c r="E109" s="212" t="s">
        <v>450</v>
      </c>
      <c r="F109" s="213" t="s">
        <v>451</v>
      </c>
      <c r="G109" s="214" t="s">
        <v>269</v>
      </c>
      <c r="H109" s="215">
        <v>54</v>
      </c>
      <c r="I109" s="216"/>
      <c r="J109" s="217">
        <f>ROUND(I109*H109,2)</f>
        <v>0</v>
      </c>
      <c r="K109" s="213" t="s">
        <v>143</v>
      </c>
      <c r="L109" s="43"/>
      <c r="M109" s="218" t="s">
        <v>19</v>
      </c>
      <c r="N109" s="219" t="s">
        <v>43</v>
      </c>
      <c r="O109" s="83"/>
      <c r="P109" s="220">
        <f>O109*H109</f>
        <v>0</v>
      </c>
      <c r="Q109" s="220">
        <v>0</v>
      </c>
      <c r="R109" s="220">
        <f>Q109*H109</f>
        <v>0</v>
      </c>
      <c r="S109" s="220">
        <v>0</v>
      </c>
      <c r="T109" s="221">
        <f>S109*H109</f>
        <v>0</v>
      </c>
      <c r="U109" s="37"/>
      <c r="V109" s="37"/>
      <c r="W109" s="37"/>
      <c r="X109" s="37"/>
      <c r="Y109" s="37"/>
      <c r="Z109" s="37"/>
      <c r="AA109" s="37"/>
      <c r="AB109" s="37"/>
      <c r="AC109" s="37"/>
      <c r="AD109" s="37"/>
      <c r="AE109" s="37"/>
      <c r="AR109" s="222" t="s">
        <v>144</v>
      </c>
      <c r="AT109" s="222" t="s">
        <v>139</v>
      </c>
      <c r="AU109" s="222" t="s">
        <v>82</v>
      </c>
      <c r="AY109" s="16" t="s">
        <v>136</v>
      </c>
      <c r="BE109" s="223">
        <f>IF(N109="základní",J109,0)</f>
        <v>0</v>
      </c>
      <c r="BF109" s="223">
        <f>IF(N109="snížená",J109,0)</f>
        <v>0</v>
      </c>
      <c r="BG109" s="223">
        <f>IF(N109="zákl. přenesená",J109,0)</f>
        <v>0</v>
      </c>
      <c r="BH109" s="223">
        <f>IF(N109="sníž. přenesená",J109,0)</f>
        <v>0</v>
      </c>
      <c r="BI109" s="223">
        <f>IF(N109="nulová",J109,0)</f>
        <v>0</v>
      </c>
      <c r="BJ109" s="16" t="s">
        <v>80</v>
      </c>
      <c r="BK109" s="223">
        <f>ROUND(I109*H109,2)</f>
        <v>0</v>
      </c>
      <c r="BL109" s="16" t="s">
        <v>144</v>
      </c>
      <c r="BM109" s="222" t="s">
        <v>452</v>
      </c>
    </row>
    <row r="110" s="13" customFormat="1">
      <c r="A110" s="13"/>
      <c r="B110" s="224"/>
      <c r="C110" s="225"/>
      <c r="D110" s="226" t="s">
        <v>146</v>
      </c>
      <c r="E110" s="227" t="s">
        <v>19</v>
      </c>
      <c r="F110" s="228" t="s">
        <v>453</v>
      </c>
      <c r="G110" s="225"/>
      <c r="H110" s="229">
        <v>54</v>
      </c>
      <c r="I110" s="230"/>
      <c r="J110" s="225"/>
      <c r="K110" s="225"/>
      <c r="L110" s="231"/>
      <c r="M110" s="232"/>
      <c r="N110" s="233"/>
      <c r="O110" s="233"/>
      <c r="P110" s="233"/>
      <c r="Q110" s="233"/>
      <c r="R110" s="233"/>
      <c r="S110" s="233"/>
      <c r="T110" s="234"/>
      <c r="U110" s="13"/>
      <c r="V110" s="13"/>
      <c r="W110" s="13"/>
      <c r="X110" s="13"/>
      <c r="Y110" s="13"/>
      <c r="Z110" s="13"/>
      <c r="AA110" s="13"/>
      <c r="AB110" s="13"/>
      <c r="AC110" s="13"/>
      <c r="AD110" s="13"/>
      <c r="AE110" s="13"/>
      <c r="AT110" s="235" t="s">
        <v>146</v>
      </c>
      <c r="AU110" s="235" t="s">
        <v>82</v>
      </c>
      <c r="AV110" s="13" t="s">
        <v>82</v>
      </c>
      <c r="AW110" s="13" t="s">
        <v>33</v>
      </c>
      <c r="AX110" s="13" t="s">
        <v>80</v>
      </c>
      <c r="AY110" s="235" t="s">
        <v>136</v>
      </c>
    </row>
    <row r="111" s="2" customFormat="1" ht="90" customHeight="1">
      <c r="A111" s="37"/>
      <c r="B111" s="38"/>
      <c r="C111" s="211" t="s">
        <v>203</v>
      </c>
      <c r="D111" s="211" t="s">
        <v>139</v>
      </c>
      <c r="E111" s="212" t="s">
        <v>454</v>
      </c>
      <c r="F111" s="213" t="s">
        <v>455</v>
      </c>
      <c r="G111" s="214" t="s">
        <v>269</v>
      </c>
      <c r="H111" s="215">
        <v>4</v>
      </c>
      <c r="I111" s="216"/>
      <c r="J111" s="217">
        <f>ROUND(I111*H111,2)</f>
        <v>0</v>
      </c>
      <c r="K111" s="213" t="s">
        <v>143</v>
      </c>
      <c r="L111" s="43"/>
      <c r="M111" s="218" t="s">
        <v>19</v>
      </c>
      <c r="N111" s="219" t="s">
        <v>43</v>
      </c>
      <c r="O111" s="83"/>
      <c r="P111" s="220">
        <f>O111*H111</f>
        <v>0</v>
      </c>
      <c r="Q111" s="220">
        <v>0</v>
      </c>
      <c r="R111" s="220">
        <f>Q111*H111</f>
        <v>0</v>
      </c>
      <c r="S111" s="220">
        <v>0</v>
      </c>
      <c r="T111" s="221">
        <f>S111*H111</f>
        <v>0</v>
      </c>
      <c r="U111" s="37"/>
      <c r="V111" s="37"/>
      <c r="W111" s="37"/>
      <c r="X111" s="37"/>
      <c r="Y111" s="37"/>
      <c r="Z111" s="37"/>
      <c r="AA111" s="37"/>
      <c r="AB111" s="37"/>
      <c r="AC111" s="37"/>
      <c r="AD111" s="37"/>
      <c r="AE111" s="37"/>
      <c r="AR111" s="222" t="s">
        <v>144</v>
      </c>
      <c r="AT111" s="222" t="s">
        <v>139</v>
      </c>
      <c r="AU111" s="222" t="s">
        <v>82</v>
      </c>
      <c r="AY111" s="16" t="s">
        <v>136</v>
      </c>
      <c r="BE111" s="223">
        <f>IF(N111="základní",J111,0)</f>
        <v>0</v>
      </c>
      <c r="BF111" s="223">
        <f>IF(N111="snížená",J111,0)</f>
        <v>0</v>
      </c>
      <c r="BG111" s="223">
        <f>IF(N111="zákl. přenesená",J111,0)</f>
        <v>0</v>
      </c>
      <c r="BH111" s="223">
        <f>IF(N111="sníž. přenesená",J111,0)</f>
        <v>0</v>
      </c>
      <c r="BI111" s="223">
        <f>IF(N111="nulová",J111,0)</f>
        <v>0</v>
      </c>
      <c r="BJ111" s="16" t="s">
        <v>80</v>
      </c>
      <c r="BK111" s="223">
        <f>ROUND(I111*H111,2)</f>
        <v>0</v>
      </c>
      <c r="BL111" s="16" t="s">
        <v>144</v>
      </c>
      <c r="BM111" s="222" t="s">
        <v>456</v>
      </c>
    </row>
    <row r="112" s="2" customFormat="1" ht="90" customHeight="1">
      <c r="A112" s="37"/>
      <c r="B112" s="38"/>
      <c r="C112" s="211" t="s">
        <v>208</v>
      </c>
      <c r="D112" s="211" t="s">
        <v>139</v>
      </c>
      <c r="E112" s="212" t="s">
        <v>286</v>
      </c>
      <c r="F112" s="213" t="s">
        <v>457</v>
      </c>
      <c r="G112" s="214" t="s">
        <v>171</v>
      </c>
      <c r="H112" s="215">
        <v>1136</v>
      </c>
      <c r="I112" s="216"/>
      <c r="J112" s="217">
        <f>ROUND(I112*H112,2)</f>
        <v>0</v>
      </c>
      <c r="K112" s="213" t="s">
        <v>143</v>
      </c>
      <c r="L112" s="43"/>
      <c r="M112" s="218" t="s">
        <v>19</v>
      </c>
      <c r="N112" s="219" t="s">
        <v>43</v>
      </c>
      <c r="O112" s="83"/>
      <c r="P112" s="220">
        <f>O112*H112</f>
        <v>0</v>
      </c>
      <c r="Q112" s="220">
        <v>0</v>
      </c>
      <c r="R112" s="220">
        <f>Q112*H112</f>
        <v>0</v>
      </c>
      <c r="S112" s="220">
        <v>0</v>
      </c>
      <c r="T112" s="221">
        <f>S112*H112</f>
        <v>0</v>
      </c>
      <c r="U112" s="37"/>
      <c r="V112" s="37"/>
      <c r="W112" s="37"/>
      <c r="X112" s="37"/>
      <c r="Y112" s="37"/>
      <c r="Z112" s="37"/>
      <c r="AA112" s="37"/>
      <c r="AB112" s="37"/>
      <c r="AC112" s="37"/>
      <c r="AD112" s="37"/>
      <c r="AE112" s="37"/>
      <c r="AR112" s="222" t="s">
        <v>144</v>
      </c>
      <c r="AT112" s="222" t="s">
        <v>139</v>
      </c>
      <c r="AU112" s="222" t="s">
        <v>82</v>
      </c>
      <c r="AY112" s="16" t="s">
        <v>136</v>
      </c>
      <c r="BE112" s="223">
        <f>IF(N112="základní",J112,0)</f>
        <v>0</v>
      </c>
      <c r="BF112" s="223">
        <f>IF(N112="snížená",J112,0)</f>
        <v>0</v>
      </c>
      <c r="BG112" s="223">
        <f>IF(N112="zákl. přenesená",J112,0)</f>
        <v>0</v>
      </c>
      <c r="BH112" s="223">
        <f>IF(N112="sníž. přenesená",J112,0)</f>
        <v>0</v>
      </c>
      <c r="BI112" s="223">
        <f>IF(N112="nulová",J112,0)</f>
        <v>0</v>
      </c>
      <c r="BJ112" s="16" t="s">
        <v>80</v>
      </c>
      <c r="BK112" s="223">
        <f>ROUND(I112*H112,2)</f>
        <v>0</v>
      </c>
      <c r="BL112" s="16" t="s">
        <v>144</v>
      </c>
      <c r="BM112" s="222" t="s">
        <v>458</v>
      </c>
    </row>
    <row r="113" s="13" customFormat="1">
      <c r="A113" s="13"/>
      <c r="B113" s="224"/>
      <c r="C113" s="225"/>
      <c r="D113" s="226" t="s">
        <v>146</v>
      </c>
      <c r="E113" s="227" t="s">
        <v>19</v>
      </c>
      <c r="F113" s="228" t="s">
        <v>449</v>
      </c>
      <c r="G113" s="225"/>
      <c r="H113" s="229">
        <v>1136</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146</v>
      </c>
      <c r="AU113" s="235" t="s">
        <v>82</v>
      </c>
      <c r="AV113" s="13" t="s">
        <v>82</v>
      </c>
      <c r="AW113" s="13" t="s">
        <v>33</v>
      </c>
      <c r="AX113" s="13" t="s">
        <v>80</v>
      </c>
      <c r="AY113" s="235" t="s">
        <v>136</v>
      </c>
    </row>
    <row r="114" s="2" customFormat="1" ht="101.25" customHeight="1">
      <c r="A114" s="37"/>
      <c r="B114" s="38"/>
      <c r="C114" s="211" t="s">
        <v>214</v>
      </c>
      <c r="D114" s="211" t="s">
        <v>139</v>
      </c>
      <c r="E114" s="212" t="s">
        <v>459</v>
      </c>
      <c r="F114" s="213" t="s">
        <v>460</v>
      </c>
      <c r="G114" s="214" t="s">
        <v>171</v>
      </c>
      <c r="H114" s="215">
        <v>13.6</v>
      </c>
      <c r="I114" s="216"/>
      <c r="J114" s="217">
        <f>ROUND(I114*H114,2)</f>
        <v>0</v>
      </c>
      <c r="K114" s="213" t="s">
        <v>143</v>
      </c>
      <c r="L114" s="43"/>
      <c r="M114" s="218" t="s">
        <v>19</v>
      </c>
      <c r="N114" s="219" t="s">
        <v>43</v>
      </c>
      <c r="O114" s="83"/>
      <c r="P114" s="220">
        <f>O114*H114</f>
        <v>0</v>
      </c>
      <c r="Q114" s="220">
        <v>0</v>
      </c>
      <c r="R114" s="220">
        <f>Q114*H114</f>
        <v>0</v>
      </c>
      <c r="S114" s="220">
        <v>0</v>
      </c>
      <c r="T114" s="221">
        <f>S114*H114</f>
        <v>0</v>
      </c>
      <c r="U114" s="37"/>
      <c r="V114" s="37"/>
      <c r="W114" s="37"/>
      <c r="X114" s="37"/>
      <c r="Y114" s="37"/>
      <c r="Z114" s="37"/>
      <c r="AA114" s="37"/>
      <c r="AB114" s="37"/>
      <c r="AC114" s="37"/>
      <c r="AD114" s="37"/>
      <c r="AE114" s="37"/>
      <c r="AR114" s="222" t="s">
        <v>144</v>
      </c>
      <c r="AT114" s="222" t="s">
        <v>139</v>
      </c>
      <c r="AU114" s="222" t="s">
        <v>82</v>
      </c>
      <c r="AY114" s="16" t="s">
        <v>136</v>
      </c>
      <c r="BE114" s="223">
        <f>IF(N114="základní",J114,0)</f>
        <v>0</v>
      </c>
      <c r="BF114" s="223">
        <f>IF(N114="snížená",J114,0)</f>
        <v>0</v>
      </c>
      <c r="BG114" s="223">
        <f>IF(N114="zákl. přenesená",J114,0)</f>
        <v>0</v>
      </c>
      <c r="BH114" s="223">
        <f>IF(N114="sníž. přenesená",J114,0)</f>
        <v>0</v>
      </c>
      <c r="BI114" s="223">
        <f>IF(N114="nulová",J114,0)</f>
        <v>0</v>
      </c>
      <c r="BJ114" s="16" t="s">
        <v>80</v>
      </c>
      <c r="BK114" s="223">
        <f>ROUND(I114*H114,2)</f>
        <v>0</v>
      </c>
      <c r="BL114" s="16" t="s">
        <v>144</v>
      </c>
      <c r="BM114" s="222" t="s">
        <v>461</v>
      </c>
    </row>
    <row r="115" s="13" customFormat="1">
      <c r="A115" s="13"/>
      <c r="B115" s="224"/>
      <c r="C115" s="225"/>
      <c r="D115" s="226" t="s">
        <v>146</v>
      </c>
      <c r="E115" s="227" t="s">
        <v>19</v>
      </c>
      <c r="F115" s="228" t="s">
        <v>462</v>
      </c>
      <c r="G115" s="225"/>
      <c r="H115" s="229">
        <v>13.6</v>
      </c>
      <c r="I115" s="230"/>
      <c r="J115" s="225"/>
      <c r="K115" s="225"/>
      <c r="L115" s="231"/>
      <c r="M115" s="232"/>
      <c r="N115" s="233"/>
      <c r="O115" s="233"/>
      <c r="P115" s="233"/>
      <c r="Q115" s="233"/>
      <c r="R115" s="233"/>
      <c r="S115" s="233"/>
      <c r="T115" s="234"/>
      <c r="U115" s="13"/>
      <c r="V115" s="13"/>
      <c r="W115" s="13"/>
      <c r="X115" s="13"/>
      <c r="Y115" s="13"/>
      <c r="Z115" s="13"/>
      <c r="AA115" s="13"/>
      <c r="AB115" s="13"/>
      <c r="AC115" s="13"/>
      <c r="AD115" s="13"/>
      <c r="AE115" s="13"/>
      <c r="AT115" s="235" t="s">
        <v>146</v>
      </c>
      <c r="AU115" s="235" t="s">
        <v>82</v>
      </c>
      <c r="AV115" s="13" t="s">
        <v>82</v>
      </c>
      <c r="AW115" s="13" t="s">
        <v>33</v>
      </c>
      <c r="AX115" s="13" t="s">
        <v>80</v>
      </c>
      <c r="AY115" s="235" t="s">
        <v>136</v>
      </c>
    </row>
    <row r="116" s="2" customFormat="1" ht="24.15" customHeight="1">
      <c r="A116" s="37"/>
      <c r="B116" s="38"/>
      <c r="C116" s="247" t="s">
        <v>218</v>
      </c>
      <c r="D116" s="247" t="s">
        <v>175</v>
      </c>
      <c r="E116" s="248" t="s">
        <v>463</v>
      </c>
      <c r="F116" s="249" t="s">
        <v>464</v>
      </c>
      <c r="G116" s="250" t="s">
        <v>150</v>
      </c>
      <c r="H116" s="251">
        <v>4</v>
      </c>
      <c r="I116" s="252"/>
      <c r="J116" s="253">
        <f>ROUND(I116*H116,2)</f>
        <v>0</v>
      </c>
      <c r="K116" s="249" t="s">
        <v>143</v>
      </c>
      <c r="L116" s="254"/>
      <c r="M116" s="255" t="s">
        <v>19</v>
      </c>
      <c r="N116" s="256" t="s">
        <v>43</v>
      </c>
      <c r="O116" s="83"/>
      <c r="P116" s="220">
        <f>O116*H116</f>
        <v>0</v>
      </c>
      <c r="Q116" s="220">
        <v>0.21456</v>
      </c>
      <c r="R116" s="220">
        <f>Q116*H116</f>
        <v>0.85824</v>
      </c>
      <c r="S116" s="220">
        <v>0</v>
      </c>
      <c r="T116" s="221">
        <f>S116*H116</f>
        <v>0</v>
      </c>
      <c r="U116" s="37"/>
      <c r="V116" s="37"/>
      <c r="W116" s="37"/>
      <c r="X116" s="37"/>
      <c r="Y116" s="37"/>
      <c r="Z116" s="37"/>
      <c r="AA116" s="37"/>
      <c r="AB116" s="37"/>
      <c r="AC116" s="37"/>
      <c r="AD116" s="37"/>
      <c r="AE116" s="37"/>
      <c r="AR116" s="222" t="s">
        <v>178</v>
      </c>
      <c r="AT116" s="222" t="s">
        <v>175</v>
      </c>
      <c r="AU116" s="222" t="s">
        <v>82</v>
      </c>
      <c r="AY116" s="16" t="s">
        <v>136</v>
      </c>
      <c r="BE116" s="223">
        <f>IF(N116="základní",J116,0)</f>
        <v>0</v>
      </c>
      <c r="BF116" s="223">
        <f>IF(N116="snížená",J116,0)</f>
        <v>0</v>
      </c>
      <c r="BG116" s="223">
        <f>IF(N116="zákl. přenesená",J116,0)</f>
        <v>0</v>
      </c>
      <c r="BH116" s="223">
        <f>IF(N116="sníž. přenesená",J116,0)</f>
        <v>0</v>
      </c>
      <c r="BI116" s="223">
        <f>IF(N116="nulová",J116,0)</f>
        <v>0</v>
      </c>
      <c r="BJ116" s="16" t="s">
        <v>80</v>
      </c>
      <c r="BK116" s="223">
        <f>ROUND(I116*H116,2)</f>
        <v>0</v>
      </c>
      <c r="BL116" s="16" t="s">
        <v>144</v>
      </c>
      <c r="BM116" s="222" t="s">
        <v>465</v>
      </c>
    </row>
    <row r="117" s="2" customFormat="1" ht="66.75" customHeight="1">
      <c r="A117" s="37"/>
      <c r="B117" s="38"/>
      <c r="C117" s="211" t="s">
        <v>222</v>
      </c>
      <c r="D117" s="211" t="s">
        <v>139</v>
      </c>
      <c r="E117" s="212" t="s">
        <v>294</v>
      </c>
      <c r="F117" s="213" t="s">
        <v>466</v>
      </c>
      <c r="G117" s="214" t="s">
        <v>150</v>
      </c>
      <c r="H117" s="215">
        <v>3</v>
      </c>
      <c r="I117" s="216"/>
      <c r="J117" s="217">
        <f>ROUND(I117*H117,2)</f>
        <v>0</v>
      </c>
      <c r="K117" s="213" t="s">
        <v>143</v>
      </c>
      <c r="L117" s="43"/>
      <c r="M117" s="218" t="s">
        <v>19</v>
      </c>
      <c r="N117" s="219" t="s">
        <v>43</v>
      </c>
      <c r="O117" s="83"/>
      <c r="P117" s="220">
        <f>O117*H117</f>
        <v>0</v>
      </c>
      <c r="Q117" s="220">
        <v>0</v>
      </c>
      <c r="R117" s="220">
        <f>Q117*H117</f>
        <v>0</v>
      </c>
      <c r="S117" s="220">
        <v>0</v>
      </c>
      <c r="T117" s="221">
        <f>S117*H117</f>
        <v>0</v>
      </c>
      <c r="U117" s="37"/>
      <c r="V117" s="37"/>
      <c r="W117" s="37"/>
      <c r="X117" s="37"/>
      <c r="Y117" s="37"/>
      <c r="Z117" s="37"/>
      <c r="AA117" s="37"/>
      <c r="AB117" s="37"/>
      <c r="AC117" s="37"/>
      <c r="AD117" s="37"/>
      <c r="AE117" s="37"/>
      <c r="AR117" s="222" t="s">
        <v>144</v>
      </c>
      <c r="AT117" s="222" t="s">
        <v>139</v>
      </c>
      <c r="AU117" s="222" t="s">
        <v>82</v>
      </c>
      <c r="AY117" s="16" t="s">
        <v>136</v>
      </c>
      <c r="BE117" s="223">
        <f>IF(N117="základní",J117,0)</f>
        <v>0</v>
      </c>
      <c r="BF117" s="223">
        <f>IF(N117="snížená",J117,0)</f>
        <v>0</v>
      </c>
      <c r="BG117" s="223">
        <f>IF(N117="zákl. přenesená",J117,0)</f>
        <v>0</v>
      </c>
      <c r="BH117" s="223">
        <f>IF(N117="sníž. přenesená",J117,0)</f>
        <v>0</v>
      </c>
      <c r="BI117" s="223">
        <f>IF(N117="nulová",J117,0)</f>
        <v>0</v>
      </c>
      <c r="BJ117" s="16" t="s">
        <v>80</v>
      </c>
      <c r="BK117" s="223">
        <f>ROUND(I117*H117,2)</f>
        <v>0</v>
      </c>
      <c r="BL117" s="16" t="s">
        <v>144</v>
      </c>
      <c r="BM117" s="222" t="s">
        <v>467</v>
      </c>
    </row>
    <row r="118" s="2" customFormat="1" ht="24.15" customHeight="1">
      <c r="A118" s="37"/>
      <c r="B118" s="38"/>
      <c r="C118" s="247" t="s">
        <v>226</v>
      </c>
      <c r="D118" s="247" t="s">
        <v>175</v>
      </c>
      <c r="E118" s="248" t="s">
        <v>298</v>
      </c>
      <c r="F118" s="249" t="s">
        <v>299</v>
      </c>
      <c r="G118" s="250" t="s">
        <v>150</v>
      </c>
      <c r="H118" s="251">
        <v>3</v>
      </c>
      <c r="I118" s="252"/>
      <c r="J118" s="253">
        <f>ROUND(I118*H118,2)</f>
        <v>0</v>
      </c>
      <c r="K118" s="249" t="s">
        <v>143</v>
      </c>
      <c r="L118" s="254"/>
      <c r="M118" s="255" t="s">
        <v>19</v>
      </c>
      <c r="N118" s="256" t="s">
        <v>43</v>
      </c>
      <c r="O118" s="83"/>
      <c r="P118" s="220">
        <f>O118*H118</f>
        <v>0</v>
      </c>
      <c r="Q118" s="220">
        <v>0</v>
      </c>
      <c r="R118" s="220">
        <f>Q118*H118</f>
        <v>0</v>
      </c>
      <c r="S118" s="220">
        <v>0</v>
      </c>
      <c r="T118" s="221">
        <f>S118*H118</f>
        <v>0</v>
      </c>
      <c r="U118" s="37"/>
      <c r="V118" s="37"/>
      <c r="W118" s="37"/>
      <c r="X118" s="37"/>
      <c r="Y118" s="37"/>
      <c r="Z118" s="37"/>
      <c r="AA118" s="37"/>
      <c r="AB118" s="37"/>
      <c r="AC118" s="37"/>
      <c r="AD118" s="37"/>
      <c r="AE118" s="37"/>
      <c r="AR118" s="222" t="s">
        <v>178</v>
      </c>
      <c r="AT118" s="222" t="s">
        <v>175</v>
      </c>
      <c r="AU118" s="222" t="s">
        <v>82</v>
      </c>
      <c r="AY118" s="16" t="s">
        <v>136</v>
      </c>
      <c r="BE118" s="223">
        <f>IF(N118="základní",J118,0)</f>
        <v>0</v>
      </c>
      <c r="BF118" s="223">
        <f>IF(N118="snížená",J118,0)</f>
        <v>0</v>
      </c>
      <c r="BG118" s="223">
        <f>IF(N118="zákl. přenesená",J118,0)</f>
        <v>0</v>
      </c>
      <c r="BH118" s="223">
        <f>IF(N118="sníž. přenesená",J118,0)</f>
        <v>0</v>
      </c>
      <c r="BI118" s="223">
        <f>IF(N118="nulová",J118,0)</f>
        <v>0</v>
      </c>
      <c r="BJ118" s="16" t="s">
        <v>80</v>
      </c>
      <c r="BK118" s="223">
        <f>ROUND(I118*H118,2)</f>
        <v>0</v>
      </c>
      <c r="BL118" s="16" t="s">
        <v>144</v>
      </c>
      <c r="BM118" s="222" t="s">
        <v>468</v>
      </c>
    </row>
    <row r="119" s="2" customFormat="1" ht="24.15" customHeight="1">
      <c r="A119" s="37"/>
      <c r="B119" s="38"/>
      <c r="C119" s="211" t="s">
        <v>230</v>
      </c>
      <c r="D119" s="211" t="s">
        <v>139</v>
      </c>
      <c r="E119" s="212" t="s">
        <v>314</v>
      </c>
      <c r="F119" s="213" t="s">
        <v>315</v>
      </c>
      <c r="G119" s="214" t="s">
        <v>150</v>
      </c>
      <c r="H119" s="215">
        <v>12</v>
      </c>
      <c r="I119" s="216"/>
      <c r="J119" s="217">
        <f>ROUND(I119*H119,2)</f>
        <v>0</v>
      </c>
      <c r="K119" s="213" t="s">
        <v>143</v>
      </c>
      <c r="L119" s="43"/>
      <c r="M119" s="218" t="s">
        <v>19</v>
      </c>
      <c r="N119" s="219" t="s">
        <v>43</v>
      </c>
      <c r="O119" s="83"/>
      <c r="P119" s="220">
        <f>O119*H119</f>
        <v>0</v>
      </c>
      <c r="Q119" s="220">
        <v>0</v>
      </c>
      <c r="R119" s="220">
        <f>Q119*H119</f>
        <v>0</v>
      </c>
      <c r="S119" s="220">
        <v>0</v>
      </c>
      <c r="T119" s="221">
        <f>S119*H119</f>
        <v>0</v>
      </c>
      <c r="U119" s="37"/>
      <c r="V119" s="37"/>
      <c r="W119" s="37"/>
      <c r="X119" s="37"/>
      <c r="Y119" s="37"/>
      <c r="Z119" s="37"/>
      <c r="AA119" s="37"/>
      <c r="AB119" s="37"/>
      <c r="AC119" s="37"/>
      <c r="AD119" s="37"/>
      <c r="AE119" s="37"/>
      <c r="AR119" s="222" t="s">
        <v>316</v>
      </c>
      <c r="AT119" s="222" t="s">
        <v>139</v>
      </c>
      <c r="AU119" s="222" t="s">
        <v>82</v>
      </c>
      <c r="AY119" s="16" t="s">
        <v>136</v>
      </c>
      <c r="BE119" s="223">
        <f>IF(N119="základní",J119,0)</f>
        <v>0</v>
      </c>
      <c r="BF119" s="223">
        <f>IF(N119="snížená",J119,0)</f>
        <v>0</v>
      </c>
      <c r="BG119" s="223">
        <f>IF(N119="zákl. přenesená",J119,0)</f>
        <v>0</v>
      </c>
      <c r="BH119" s="223">
        <f>IF(N119="sníž. přenesená",J119,0)</f>
        <v>0</v>
      </c>
      <c r="BI119" s="223">
        <f>IF(N119="nulová",J119,0)</f>
        <v>0</v>
      </c>
      <c r="BJ119" s="16" t="s">
        <v>80</v>
      </c>
      <c r="BK119" s="223">
        <f>ROUND(I119*H119,2)</f>
        <v>0</v>
      </c>
      <c r="BL119" s="16" t="s">
        <v>316</v>
      </c>
      <c r="BM119" s="222" t="s">
        <v>469</v>
      </c>
    </row>
    <row r="120" s="2" customFormat="1" ht="44.25" customHeight="1">
      <c r="A120" s="37"/>
      <c r="B120" s="38"/>
      <c r="C120" s="211" t="s">
        <v>235</v>
      </c>
      <c r="D120" s="211" t="s">
        <v>139</v>
      </c>
      <c r="E120" s="212" t="s">
        <v>319</v>
      </c>
      <c r="F120" s="213" t="s">
        <v>320</v>
      </c>
      <c r="G120" s="214" t="s">
        <v>150</v>
      </c>
      <c r="H120" s="215">
        <v>12</v>
      </c>
      <c r="I120" s="216"/>
      <c r="J120" s="217">
        <f>ROUND(I120*H120,2)</f>
        <v>0</v>
      </c>
      <c r="K120" s="213" t="s">
        <v>143</v>
      </c>
      <c r="L120" s="43"/>
      <c r="M120" s="218" t="s">
        <v>19</v>
      </c>
      <c r="N120" s="219" t="s">
        <v>43</v>
      </c>
      <c r="O120" s="83"/>
      <c r="P120" s="220">
        <f>O120*H120</f>
        <v>0</v>
      </c>
      <c r="Q120" s="220">
        <v>0</v>
      </c>
      <c r="R120" s="220">
        <f>Q120*H120</f>
        <v>0</v>
      </c>
      <c r="S120" s="220">
        <v>0</v>
      </c>
      <c r="T120" s="221">
        <f>S120*H120</f>
        <v>0</v>
      </c>
      <c r="U120" s="37"/>
      <c r="V120" s="37"/>
      <c r="W120" s="37"/>
      <c r="X120" s="37"/>
      <c r="Y120" s="37"/>
      <c r="Z120" s="37"/>
      <c r="AA120" s="37"/>
      <c r="AB120" s="37"/>
      <c r="AC120" s="37"/>
      <c r="AD120" s="37"/>
      <c r="AE120" s="37"/>
      <c r="AR120" s="222" t="s">
        <v>316</v>
      </c>
      <c r="AT120" s="222" t="s">
        <v>139</v>
      </c>
      <c r="AU120" s="222" t="s">
        <v>82</v>
      </c>
      <c r="AY120" s="16" t="s">
        <v>136</v>
      </c>
      <c r="BE120" s="223">
        <f>IF(N120="základní",J120,0)</f>
        <v>0</v>
      </c>
      <c r="BF120" s="223">
        <f>IF(N120="snížená",J120,0)</f>
        <v>0</v>
      </c>
      <c r="BG120" s="223">
        <f>IF(N120="zákl. přenesená",J120,0)</f>
        <v>0</v>
      </c>
      <c r="BH120" s="223">
        <f>IF(N120="sníž. přenesená",J120,0)</f>
        <v>0</v>
      </c>
      <c r="BI120" s="223">
        <f>IF(N120="nulová",J120,0)</f>
        <v>0</v>
      </c>
      <c r="BJ120" s="16" t="s">
        <v>80</v>
      </c>
      <c r="BK120" s="223">
        <f>ROUND(I120*H120,2)</f>
        <v>0</v>
      </c>
      <c r="BL120" s="16" t="s">
        <v>316</v>
      </c>
      <c r="BM120" s="222" t="s">
        <v>470</v>
      </c>
    </row>
    <row r="121" s="2" customFormat="1" ht="37.8" customHeight="1">
      <c r="A121" s="37"/>
      <c r="B121" s="38"/>
      <c r="C121" s="211" t="s">
        <v>7</v>
      </c>
      <c r="D121" s="211" t="s">
        <v>139</v>
      </c>
      <c r="E121" s="212" t="s">
        <v>307</v>
      </c>
      <c r="F121" s="213" t="s">
        <v>308</v>
      </c>
      <c r="G121" s="214" t="s">
        <v>262</v>
      </c>
      <c r="H121" s="215">
        <v>65.194999999999993</v>
      </c>
      <c r="I121" s="216"/>
      <c r="J121" s="217">
        <f>ROUND(I121*H121,2)</f>
        <v>0</v>
      </c>
      <c r="K121" s="213" t="s">
        <v>183</v>
      </c>
      <c r="L121" s="43"/>
      <c r="M121" s="218" t="s">
        <v>19</v>
      </c>
      <c r="N121" s="219" t="s">
        <v>43</v>
      </c>
      <c r="O121" s="83"/>
      <c r="P121" s="220">
        <f>O121*H121</f>
        <v>0</v>
      </c>
      <c r="Q121" s="220">
        <v>0</v>
      </c>
      <c r="R121" s="220">
        <f>Q121*H121</f>
        <v>0</v>
      </c>
      <c r="S121" s="220">
        <v>0</v>
      </c>
      <c r="T121" s="221">
        <f>S121*H121</f>
        <v>0</v>
      </c>
      <c r="U121" s="37"/>
      <c r="V121" s="37"/>
      <c r="W121" s="37"/>
      <c r="X121" s="37"/>
      <c r="Y121" s="37"/>
      <c r="Z121" s="37"/>
      <c r="AA121" s="37"/>
      <c r="AB121" s="37"/>
      <c r="AC121" s="37"/>
      <c r="AD121" s="37"/>
      <c r="AE121" s="37"/>
      <c r="AR121" s="222" t="s">
        <v>144</v>
      </c>
      <c r="AT121" s="222" t="s">
        <v>139</v>
      </c>
      <c r="AU121" s="222" t="s">
        <v>82</v>
      </c>
      <c r="AY121" s="16" t="s">
        <v>136</v>
      </c>
      <c r="BE121" s="223">
        <f>IF(N121="základní",J121,0)</f>
        <v>0</v>
      </c>
      <c r="BF121" s="223">
        <f>IF(N121="snížená",J121,0)</f>
        <v>0</v>
      </c>
      <c r="BG121" s="223">
        <f>IF(N121="zákl. přenesená",J121,0)</f>
        <v>0</v>
      </c>
      <c r="BH121" s="223">
        <f>IF(N121="sníž. přenesená",J121,0)</f>
        <v>0</v>
      </c>
      <c r="BI121" s="223">
        <f>IF(N121="nulová",J121,0)</f>
        <v>0</v>
      </c>
      <c r="BJ121" s="16" t="s">
        <v>80</v>
      </c>
      <c r="BK121" s="223">
        <f>ROUND(I121*H121,2)</f>
        <v>0</v>
      </c>
      <c r="BL121" s="16" t="s">
        <v>144</v>
      </c>
      <c r="BM121" s="222" t="s">
        <v>471</v>
      </c>
    </row>
    <row r="122" s="13" customFormat="1">
      <c r="A122" s="13"/>
      <c r="B122" s="224"/>
      <c r="C122" s="225"/>
      <c r="D122" s="226" t="s">
        <v>146</v>
      </c>
      <c r="E122" s="227" t="s">
        <v>19</v>
      </c>
      <c r="F122" s="228" t="s">
        <v>472</v>
      </c>
      <c r="G122" s="225"/>
      <c r="H122" s="229">
        <v>65.194999999999993</v>
      </c>
      <c r="I122" s="230"/>
      <c r="J122" s="225"/>
      <c r="K122" s="225"/>
      <c r="L122" s="231"/>
      <c r="M122" s="232"/>
      <c r="N122" s="233"/>
      <c r="O122" s="233"/>
      <c r="P122" s="233"/>
      <c r="Q122" s="233"/>
      <c r="R122" s="233"/>
      <c r="S122" s="233"/>
      <c r="T122" s="234"/>
      <c r="U122" s="13"/>
      <c r="V122" s="13"/>
      <c r="W122" s="13"/>
      <c r="X122" s="13"/>
      <c r="Y122" s="13"/>
      <c r="Z122" s="13"/>
      <c r="AA122" s="13"/>
      <c r="AB122" s="13"/>
      <c r="AC122" s="13"/>
      <c r="AD122" s="13"/>
      <c r="AE122" s="13"/>
      <c r="AT122" s="235" t="s">
        <v>146</v>
      </c>
      <c r="AU122" s="235" t="s">
        <v>82</v>
      </c>
      <c r="AV122" s="13" t="s">
        <v>82</v>
      </c>
      <c r="AW122" s="13" t="s">
        <v>33</v>
      </c>
      <c r="AX122" s="13" t="s">
        <v>72</v>
      </c>
      <c r="AY122" s="235" t="s">
        <v>136</v>
      </c>
    </row>
    <row r="123" s="14" customFormat="1">
      <c r="A123" s="14"/>
      <c r="B123" s="236"/>
      <c r="C123" s="237"/>
      <c r="D123" s="226" t="s">
        <v>146</v>
      </c>
      <c r="E123" s="238" t="s">
        <v>19</v>
      </c>
      <c r="F123" s="239" t="s">
        <v>158</v>
      </c>
      <c r="G123" s="237"/>
      <c r="H123" s="240">
        <v>65.194999999999993</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146</v>
      </c>
      <c r="AU123" s="246" t="s">
        <v>82</v>
      </c>
      <c r="AV123" s="14" t="s">
        <v>144</v>
      </c>
      <c r="AW123" s="14" t="s">
        <v>33</v>
      </c>
      <c r="AX123" s="14" t="s">
        <v>80</v>
      </c>
      <c r="AY123" s="246" t="s">
        <v>136</v>
      </c>
    </row>
    <row r="124" s="2" customFormat="1" ht="44.25" customHeight="1">
      <c r="A124" s="37"/>
      <c r="B124" s="38"/>
      <c r="C124" s="211" t="s">
        <v>243</v>
      </c>
      <c r="D124" s="211" t="s">
        <v>139</v>
      </c>
      <c r="E124" s="212" t="s">
        <v>159</v>
      </c>
      <c r="F124" s="213" t="s">
        <v>473</v>
      </c>
      <c r="G124" s="214" t="s">
        <v>150</v>
      </c>
      <c r="H124" s="215">
        <v>848</v>
      </c>
      <c r="I124" s="216"/>
      <c r="J124" s="217">
        <f>ROUND(I124*H124,2)</f>
        <v>0</v>
      </c>
      <c r="K124" s="213" t="s">
        <v>143</v>
      </c>
      <c r="L124" s="43"/>
      <c r="M124" s="218" t="s">
        <v>19</v>
      </c>
      <c r="N124" s="219" t="s">
        <v>43</v>
      </c>
      <c r="O124" s="83"/>
      <c r="P124" s="220">
        <f>O124*H124</f>
        <v>0</v>
      </c>
      <c r="Q124" s="220">
        <v>0</v>
      </c>
      <c r="R124" s="220">
        <f>Q124*H124</f>
        <v>0</v>
      </c>
      <c r="S124" s="220">
        <v>0</v>
      </c>
      <c r="T124" s="221">
        <f>S124*H124</f>
        <v>0</v>
      </c>
      <c r="U124" s="37"/>
      <c r="V124" s="37"/>
      <c r="W124" s="37"/>
      <c r="X124" s="37"/>
      <c r="Y124" s="37"/>
      <c r="Z124" s="37"/>
      <c r="AA124" s="37"/>
      <c r="AB124" s="37"/>
      <c r="AC124" s="37"/>
      <c r="AD124" s="37"/>
      <c r="AE124" s="37"/>
      <c r="AR124" s="222" t="s">
        <v>144</v>
      </c>
      <c r="AT124" s="222" t="s">
        <v>139</v>
      </c>
      <c r="AU124" s="222" t="s">
        <v>82</v>
      </c>
      <c r="AY124" s="16" t="s">
        <v>136</v>
      </c>
      <c r="BE124" s="223">
        <f>IF(N124="základní",J124,0)</f>
        <v>0</v>
      </c>
      <c r="BF124" s="223">
        <f>IF(N124="snížená",J124,0)</f>
        <v>0</v>
      </c>
      <c r="BG124" s="223">
        <f>IF(N124="zákl. přenesená",J124,0)</f>
        <v>0</v>
      </c>
      <c r="BH124" s="223">
        <f>IF(N124="sníž. přenesená",J124,0)</f>
        <v>0</v>
      </c>
      <c r="BI124" s="223">
        <f>IF(N124="nulová",J124,0)</f>
        <v>0</v>
      </c>
      <c r="BJ124" s="16" t="s">
        <v>80</v>
      </c>
      <c r="BK124" s="223">
        <f>ROUND(I124*H124,2)</f>
        <v>0</v>
      </c>
      <c r="BL124" s="16" t="s">
        <v>144</v>
      </c>
      <c r="BM124" s="222" t="s">
        <v>474</v>
      </c>
    </row>
    <row r="125" s="12" customFormat="1" ht="25.92" customHeight="1">
      <c r="A125" s="12"/>
      <c r="B125" s="195"/>
      <c r="C125" s="196"/>
      <c r="D125" s="197" t="s">
        <v>71</v>
      </c>
      <c r="E125" s="198" t="s">
        <v>311</v>
      </c>
      <c r="F125" s="198" t="s">
        <v>312</v>
      </c>
      <c r="G125" s="196"/>
      <c r="H125" s="196"/>
      <c r="I125" s="199"/>
      <c r="J125" s="200">
        <f>BK125</f>
        <v>0</v>
      </c>
      <c r="K125" s="196"/>
      <c r="L125" s="201"/>
      <c r="M125" s="202"/>
      <c r="N125" s="203"/>
      <c r="O125" s="203"/>
      <c r="P125" s="204">
        <f>SUM(P126:P173)</f>
        <v>0</v>
      </c>
      <c r="Q125" s="203"/>
      <c r="R125" s="204">
        <f>SUM(R126:R173)</f>
        <v>0</v>
      </c>
      <c r="S125" s="203"/>
      <c r="T125" s="205">
        <f>SUM(T126:T173)</f>
        <v>0</v>
      </c>
      <c r="U125" s="12"/>
      <c r="V125" s="12"/>
      <c r="W125" s="12"/>
      <c r="X125" s="12"/>
      <c r="Y125" s="12"/>
      <c r="Z125" s="12"/>
      <c r="AA125" s="12"/>
      <c r="AB125" s="12"/>
      <c r="AC125" s="12"/>
      <c r="AD125" s="12"/>
      <c r="AE125" s="12"/>
      <c r="AR125" s="206" t="s">
        <v>144</v>
      </c>
      <c r="AT125" s="207" t="s">
        <v>71</v>
      </c>
      <c r="AU125" s="207" t="s">
        <v>72</v>
      </c>
      <c r="AY125" s="206" t="s">
        <v>136</v>
      </c>
      <c r="BK125" s="208">
        <f>SUM(BK126:BK173)</f>
        <v>0</v>
      </c>
    </row>
    <row r="126" s="2" customFormat="1" ht="90" customHeight="1">
      <c r="A126" s="37"/>
      <c r="B126" s="38"/>
      <c r="C126" s="211" t="s">
        <v>248</v>
      </c>
      <c r="D126" s="211" t="s">
        <v>139</v>
      </c>
      <c r="E126" s="212" t="s">
        <v>339</v>
      </c>
      <c r="F126" s="213" t="s">
        <v>475</v>
      </c>
      <c r="G126" s="214" t="s">
        <v>262</v>
      </c>
      <c r="H126" s="215">
        <v>1374.31</v>
      </c>
      <c r="I126" s="216"/>
      <c r="J126" s="217">
        <f>ROUND(I126*H126,2)</f>
        <v>0</v>
      </c>
      <c r="K126" s="213" t="s">
        <v>143</v>
      </c>
      <c r="L126" s="43"/>
      <c r="M126" s="218" t="s">
        <v>19</v>
      </c>
      <c r="N126" s="219" t="s">
        <v>43</v>
      </c>
      <c r="O126" s="83"/>
      <c r="P126" s="220">
        <f>O126*H126</f>
        <v>0</v>
      </c>
      <c r="Q126" s="220">
        <v>0</v>
      </c>
      <c r="R126" s="220">
        <f>Q126*H126</f>
        <v>0</v>
      </c>
      <c r="S126" s="220">
        <v>0</v>
      </c>
      <c r="T126" s="221">
        <f>S126*H126</f>
        <v>0</v>
      </c>
      <c r="U126" s="37"/>
      <c r="V126" s="37"/>
      <c r="W126" s="37"/>
      <c r="X126" s="37"/>
      <c r="Y126" s="37"/>
      <c r="Z126" s="37"/>
      <c r="AA126" s="37"/>
      <c r="AB126" s="37"/>
      <c r="AC126" s="37"/>
      <c r="AD126" s="37"/>
      <c r="AE126" s="37"/>
      <c r="AR126" s="222" t="s">
        <v>316</v>
      </c>
      <c r="AT126" s="222" t="s">
        <v>139</v>
      </c>
      <c r="AU126" s="222" t="s">
        <v>80</v>
      </c>
      <c r="AY126" s="16" t="s">
        <v>136</v>
      </c>
      <c r="BE126" s="223">
        <f>IF(N126="základní",J126,0)</f>
        <v>0</v>
      </c>
      <c r="BF126" s="223">
        <f>IF(N126="snížená",J126,0)</f>
        <v>0</v>
      </c>
      <c r="BG126" s="223">
        <f>IF(N126="zákl. přenesená",J126,0)</f>
        <v>0</v>
      </c>
      <c r="BH126" s="223">
        <f>IF(N126="sníž. přenesená",J126,0)</f>
        <v>0</v>
      </c>
      <c r="BI126" s="223">
        <f>IF(N126="nulová",J126,0)</f>
        <v>0</v>
      </c>
      <c r="BJ126" s="16" t="s">
        <v>80</v>
      </c>
      <c r="BK126" s="223">
        <f>ROUND(I126*H126,2)</f>
        <v>0</v>
      </c>
      <c r="BL126" s="16" t="s">
        <v>316</v>
      </c>
      <c r="BM126" s="222" t="s">
        <v>476</v>
      </c>
    </row>
    <row r="127" s="13" customFormat="1">
      <c r="A127" s="13"/>
      <c r="B127" s="224"/>
      <c r="C127" s="225"/>
      <c r="D127" s="226" t="s">
        <v>146</v>
      </c>
      <c r="E127" s="227" t="s">
        <v>19</v>
      </c>
      <c r="F127" s="228" t="s">
        <v>477</v>
      </c>
      <c r="G127" s="225"/>
      <c r="H127" s="229">
        <v>586.48000000000002</v>
      </c>
      <c r="I127" s="230"/>
      <c r="J127" s="225"/>
      <c r="K127" s="225"/>
      <c r="L127" s="231"/>
      <c r="M127" s="232"/>
      <c r="N127" s="233"/>
      <c r="O127" s="233"/>
      <c r="P127" s="233"/>
      <c r="Q127" s="233"/>
      <c r="R127" s="233"/>
      <c r="S127" s="233"/>
      <c r="T127" s="234"/>
      <c r="U127" s="13"/>
      <c r="V127" s="13"/>
      <c r="W127" s="13"/>
      <c r="X127" s="13"/>
      <c r="Y127" s="13"/>
      <c r="Z127" s="13"/>
      <c r="AA127" s="13"/>
      <c r="AB127" s="13"/>
      <c r="AC127" s="13"/>
      <c r="AD127" s="13"/>
      <c r="AE127" s="13"/>
      <c r="AT127" s="235" t="s">
        <v>146</v>
      </c>
      <c r="AU127" s="235" t="s">
        <v>80</v>
      </c>
      <c r="AV127" s="13" t="s">
        <v>82</v>
      </c>
      <c r="AW127" s="13" t="s">
        <v>33</v>
      </c>
      <c r="AX127" s="13" t="s">
        <v>72</v>
      </c>
      <c r="AY127" s="235" t="s">
        <v>136</v>
      </c>
    </row>
    <row r="128" s="13" customFormat="1">
      <c r="A128" s="13"/>
      <c r="B128" s="224"/>
      <c r="C128" s="225"/>
      <c r="D128" s="226" t="s">
        <v>146</v>
      </c>
      <c r="E128" s="227" t="s">
        <v>19</v>
      </c>
      <c r="F128" s="228" t="s">
        <v>478</v>
      </c>
      <c r="G128" s="225"/>
      <c r="H128" s="229">
        <v>55.090000000000003</v>
      </c>
      <c r="I128" s="230"/>
      <c r="J128" s="225"/>
      <c r="K128" s="225"/>
      <c r="L128" s="231"/>
      <c r="M128" s="232"/>
      <c r="N128" s="233"/>
      <c r="O128" s="233"/>
      <c r="P128" s="233"/>
      <c r="Q128" s="233"/>
      <c r="R128" s="233"/>
      <c r="S128" s="233"/>
      <c r="T128" s="234"/>
      <c r="U128" s="13"/>
      <c r="V128" s="13"/>
      <c r="W128" s="13"/>
      <c r="X128" s="13"/>
      <c r="Y128" s="13"/>
      <c r="Z128" s="13"/>
      <c r="AA128" s="13"/>
      <c r="AB128" s="13"/>
      <c r="AC128" s="13"/>
      <c r="AD128" s="13"/>
      <c r="AE128" s="13"/>
      <c r="AT128" s="235" t="s">
        <v>146</v>
      </c>
      <c r="AU128" s="235" t="s">
        <v>80</v>
      </c>
      <c r="AV128" s="13" t="s">
        <v>82</v>
      </c>
      <c r="AW128" s="13" t="s">
        <v>33</v>
      </c>
      <c r="AX128" s="13" t="s">
        <v>72</v>
      </c>
      <c r="AY128" s="235" t="s">
        <v>136</v>
      </c>
    </row>
    <row r="129" s="13" customFormat="1">
      <c r="A129" s="13"/>
      <c r="B129" s="224"/>
      <c r="C129" s="225"/>
      <c r="D129" s="226" t="s">
        <v>146</v>
      </c>
      <c r="E129" s="227" t="s">
        <v>19</v>
      </c>
      <c r="F129" s="228" t="s">
        <v>479</v>
      </c>
      <c r="G129" s="225"/>
      <c r="H129" s="229">
        <v>0.52200000000000002</v>
      </c>
      <c r="I129" s="230"/>
      <c r="J129" s="225"/>
      <c r="K129" s="225"/>
      <c r="L129" s="231"/>
      <c r="M129" s="232"/>
      <c r="N129" s="233"/>
      <c r="O129" s="233"/>
      <c r="P129" s="233"/>
      <c r="Q129" s="233"/>
      <c r="R129" s="233"/>
      <c r="S129" s="233"/>
      <c r="T129" s="234"/>
      <c r="U129" s="13"/>
      <c r="V129" s="13"/>
      <c r="W129" s="13"/>
      <c r="X129" s="13"/>
      <c r="Y129" s="13"/>
      <c r="Z129" s="13"/>
      <c r="AA129" s="13"/>
      <c r="AB129" s="13"/>
      <c r="AC129" s="13"/>
      <c r="AD129" s="13"/>
      <c r="AE129" s="13"/>
      <c r="AT129" s="235" t="s">
        <v>146</v>
      </c>
      <c r="AU129" s="235" t="s">
        <v>80</v>
      </c>
      <c r="AV129" s="13" t="s">
        <v>82</v>
      </c>
      <c r="AW129" s="13" t="s">
        <v>33</v>
      </c>
      <c r="AX129" s="13" t="s">
        <v>72</v>
      </c>
      <c r="AY129" s="235" t="s">
        <v>136</v>
      </c>
    </row>
    <row r="130" s="13" customFormat="1">
      <c r="A130" s="13"/>
      <c r="B130" s="224"/>
      <c r="C130" s="225"/>
      <c r="D130" s="226" t="s">
        <v>146</v>
      </c>
      <c r="E130" s="227" t="s">
        <v>19</v>
      </c>
      <c r="F130" s="228" t="s">
        <v>480</v>
      </c>
      <c r="G130" s="225"/>
      <c r="H130" s="229">
        <v>620.97799999999995</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80</v>
      </c>
      <c r="AV130" s="13" t="s">
        <v>82</v>
      </c>
      <c r="AW130" s="13" t="s">
        <v>33</v>
      </c>
      <c r="AX130" s="13" t="s">
        <v>72</v>
      </c>
      <c r="AY130" s="235" t="s">
        <v>136</v>
      </c>
    </row>
    <row r="131" s="13" customFormat="1">
      <c r="A131" s="13"/>
      <c r="B131" s="224"/>
      <c r="C131" s="225"/>
      <c r="D131" s="226" t="s">
        <v>146</v>
      </c>
      <c r="E131" s="227" t="s">
        <v>19</v>
      </c>
      <c r="F131" s="228" t="s">
        <v>481</v>
      </c>
      <c r="G131" s="225"/>
      <c r="H131" s="229">
        <v>111.24</v>
      </c>
      <c r="I131" s="230"/>
      <c r="J131" s="225"/>
      <c r="K131" s="225"/>
      <c r="L131" s="231"/>
      <c r="M131" s="232"/>
      <c r="N131" s="233"/>
      <c r="O131" s="233"/>
      <c r="P131" s="233"/>
      <c r="Q131" s="233"/>
      <c r="R131" s="233"/>
      <c r="S131" s="233"/>
      <c r="T131" s="234"/>
      <c r="U131" s="13"/>
      <c r="V131" s="13"/>
      <c r="W131" s="13"/>
      <c r="X131" s="13"/>
      <c r="Y131" s="13"/>
      <c r="Z131" s="13"/>
      <c r="AA131" s="13"/>
      <c r="AB131" s="13"/>
      <c r="AC131" s="13"/>
      <c r="AD131" s="13"/>
      <c r="AE131" s="13"/>
      <c r="AT131" s="235" t="s">
        <v>146</v>
      </c>
      <c r="AU131" s="235" t="s">
        <v>80</v>
      </c>
      <c r="AV131" s="13" t="s">
        <v>82</v>
      </c>
      <c r="AW131" s="13" t="s">
        <v>33</v>
      </c>
      <c r="AX131" s="13" t="s">
        <v>72</v>
      </c>
      <c r="AY131" s="235" t="s">
        <v>136</v>
      </c>
    </row>
    <row r="132" s="14" customFormat="1">
      <c r="A132" s="14"/>
      <c r="B132" s="236"/>
      <c r="C132" s="237"/>
      <c r="D132" s="226" t="s">
        <v>146</v>
      </c>
      <c r="E132" s="238" t="s">
        <v>19</v>
      </c>
      <c r="F132" s="239" t="s">
        <v>158</v>
      </c>
      <c r="G132" s="237"/>
      <c r="H132" s="240">
        <v>1374.3100000000002</v>
      </c>
      <c r="I132" s="241"/>
      <c r="J132" s="237"/>
      <c r="K132" s="237"/>
      <c r="L132" s="242"/>
      <c r="M132" s="243"/>
      <c r="N132" s="244"/>
      <c r="O132" s="244"/>
      <c r="P132" s="244"/>
      <c r="Q132" s="244"/>
      <c r="R132" s="244"/>
      <c r="S132" s="244"/>
      <c r="T132" s="245"/>
      <c r="U132" s="14"/>
      <c r="V132" s="14"/>
      <c r="W132" s="14"/>
      <c r="X132" s="14"/>
      <c r="Y132" s="14"/>
      <c r="Z132" s="14"/>
      <c r="AA132" s="14"/>
      <c r="AB132" s="14"/>
      <c r="AC132" s="14"/>
      <c r="AD132" s="14"/>
      <c r="AE132" s="14"/>
      <c r="AT132" s="246" t="s">
        <v>146</v>
      </c>
      <c r="AU132" s="246" t="s">
        <v>80</v>
      </c>
      <c r="AV132" s="14" t="s">
        <v>144</v>
      </c>
      <c r="AW132" s="14" t="s">
        <v>33</v>
      </c>
      <c r="AX132" s="14" t="s">
        <v>80</v>
      </c>
      <c r="AY132" s="246" t="s">
        <v>136</v>
      </c>
    </row>
    <row r="133" s="2" customFormat="1" ht="90" customHeight="1">
      <c r="A133" s="37"/>
      <c r="B133" s="38"/>
      <c r="C133" s="211" t="s">
        <v>254</v>
      </c>
      <c r="D133" s="211" t="s">
        <v>139</v>
      </c>
      <c r="E133" s="212" t="s">
        <v>348</v>
      </c>
      <c r="F133" s="213" t="s">
        <v>349</v>
      </c>
      <c r="G133" s="214" t="s">
        <v>262</v>
      </c>
      <c r="H133" s="215">
        <v>4302.6620000000003</v>
      </c>
      <c r="I133" s="216"/>
      <c r="J133" s="217">
        <f>ROUND(I133*H133,2)</f>
        <v>0</v>
      </c>
      <c r="K133" s="213" t="s">
        <v>143</v>
      </c>
      <c r="L133" s="43"/>
      <c r="M133" s="218" t="s">
        <v>19</v>
      </c>
      <c r="N133" s="219" t="s">
        <v>43</v>
      </c>
      <c r="O133" s="83"/>
      <c r="P133" s="220">
        <f>O133*H133</f>
        <v>0</v>
      </c>
      <c r="Q133" s="220">
        <v>0</v>
      </c>
      <c r="R133" s="220">
        <f>Q133*H133</f>
        <v>0</v>
      </c>
      <c r="S133" s="220">
        <v>0</v>
      </c>
      <c r="T133" s="221">
        <f>S133*H133</f>
        <v>0</v>
      </c>
      <c r="U133" s="37"/>
      <c r="V133" s="37"/>
      <c r="W133" s="37"/>
      <c r="X133" s="37"/>
      <c r="Y133" s="37"/>
      <c r="Z133" s="37"/>
      <c r="AA133" s="37"/>
      <c r="AB133" s="37"/>
      <c r="AC133" s="37"/>
      <c r="AD133" s="37"/>
      <c r="AE133" s="37"/>
      <c r="AR133" s="222" t="s">
        <v>316</v>
      </c>
      <c r="AT133" s="222" t="s">
        <v>139</v>
      </c>
      <c r="AU133" s="222" t="s">
        <v>80</v>
      </c>
      <c r="AY133" s="16" t="s">
        <v>136</v>
      </c>
      <c r="BE133" s="223">
        <f>IF(N133="základní",J133,0)</f>
        <v>0</v>
      </c>
      <c r="BF133" s="223">
        <f>IF(N133="snížená",J133,0)</f>
        <v>0</v>
      </c>
      <c r="BG133" s="223">
        <f>IF(N133="zákl. přenesená",J133,0)</f>
        <v>0</v>
      </c>
      <c r="BH133" s="223">
        <f>IF(N133="sníž. přenesená",J133,0)</f>
        <v>0</v>
      </c>
      <c r="BI133" s="223">
        <f>IF(N133="nulová",J133,0)</f>
        <v>0</v>
      </c>
      <c r="BJ133" s="16" t="s">
        <v>80</v>
      </c>
      <c r="BK133" s="223">
        <f>ROUND(I133*H133,2)</f>
        <v>0</v>
      </c>
      <c r="BL133" s="16" t="s">
        <v>316</v>
      </c>
      <c r="BM133" s="222" t="s">
        <v>482</v>
      </c>
    </row>
    <row r="134" s="13" customFormat="1">
      <c r="A134" s="13"/>
      <c r="B134" s="224"/>
      <c r="C134" s="225"/>
      <c r="D134" s="226" t="s">
        <v>146</v>
      </c>
      <c r="E134" s="227" t="s">
        <v>19</v>
      </c>
      <c r="F134" s="228" t="s">
        <v>483</v>
      </c>
      <c r="G134" s="225"/>
      <c r="H134" s="229">
        <v>3104.8919999999998</v>
      </c>
      <c r="I134" s="230"/>
      <c r="J134" s="225"/>
      <c r="K134" s="225"/>
      <c r="L134" s="231"/>
      <c r="M134" s="232"/>
      <c r="N134" s="233"/>
      <c r="O134" s="233"/>
      <c r="P134" s="233"/>
      <c r="Q134" s="233"/>
      <c r="R134" s="233"/>
      <c r="S134" s="233"/>
      <c r="T134" s="234"/>
      <c r="U134" s="13"/>
      <c r="V134" s="13"/>
      <c r="W134" s="13"/>
      <c r="X134" s="13"/>
      <c r="Y134" s="13"/>
      <c r="Z134" s="13"/>
      <c r="AA134" s="13"/>
      <c r="AB134" s="13"/>
      <c r="AC134" s="13"/>
      <c r="AD134" s="13"/>
      <c r="AE134" s="13"/>
      <c r="AT134" s="235" t="s">
        <v>146</v>
      </c>
      <c r="AU134" s="235" t="s">
        <v>80</v>
      </c>
      <c r="AV134" s="13" t="s">
        <v>82</v>
      </c>
      <c r="AW134" s="13" t="s">
        <v>33</v>
      </c>
      <c r="AX134" s="13" t="s">
        <v>72</v>
      </c>
      <c r="AY134" s="235" t="s">
        <v>136</v>
      </c>
    </row>
    <row r="135" s="13" customFormat="1">
      <c r="A135" s="13"/>
      <c r="B135" s="224"/>
      <c r="C135" s="225"/>
      <c r="D135" s="226" t="s">
        <v>146</v>
      </c>
      <c r="E135" s="227" t="s">
        <v>19</v>
      </c>
      <c r="F135" s="228" t="s">
        <v>484</v>
      </c>
      <c r="G135" s="225"/>
      <c r="H135" s="229">
        <v>556.20000000000005</v>
      </c>
      <c r="I135" s="230"/>
      <c r="J135" s="225"/>
      <c r="K135" s="225"/>
      <c r="L135" s="231"/>
      <c r="M135" s="232"/>
      <c r="N135" s="233"/>
      <c r="O135" s="233"/>
      <c r="P135" s="233"/>
      <c r="Q135" s="233"/>
      <c r="R135" s="233"/>
      <c r="S135" s="233"/>
      <c r="T135" s="234"/>
      <c r="U135" s="13"/>
      <c r="V135" s="13"/>
      <c r="W135" s="13"/>
      <c r="X135" s="13"/>
      <c r="Y135" s="13"/>
      <c r="Z135" s="13"/>
      <c r="AA135" s="13"/>
      <c r="AB135" s="13"/>
      <c r="AC135" s="13"/>
      <c r="AD135" s="13"/>
      <c r="AE135" s="13"/>
      <c r="AT135" s="235" t="s">
        <v>146</v>
      </c>
      <c r="AU135" s="235" t="s">
        <v>80</v>
      </c>
      <c r="AV135" s="13" t="s">
        <v>82</v>
      </c>
      <c r="AW135" s="13" t="s">
        <v>33</v>
      </c>
      <c r="AX135" s="13" t="s">
        <v>72</v>
      </c>
      <c r="AY135" s="235" t="s">
        <v>136</v>
      </c>
    </row>
    <row r="136" s="13" customFormat="1">
      <c r="A136" s="13"/>
      <c r="B136" s="224"/>
      <c r="C136" s="225"/>
      <c r="D136" s="226" t="s">
        <v>146</v>
      </c>
      <c r="E136" s="227" t="s">
        <v>19</v>
      </c>
      <c r="F136" s="228" t="s">
        <v>485</v>
      </c>
      <c r="G136" s="225"/>
      <c r="H136" s="229">
        <v>586.48000000000002</v>
      </c>
      <c r="I136" s="230"/>
      <c r="J136" s="225"/>
      <c r="K136" s="225"/>
      <c r="L136" s="231"/>
      <c r="M136" s="232"/>
      <c r="N136" s="233"/>
      <c r="O136" s="233"/>
      <c r="P136" s="233"/>
      <c r="Q136" s="233"/>
      <c r="R136" s="233"/>
      <c r="S136" s="233"/>
      <c r="T136" s="234"/>
      <c r="U136" s="13"/>
      <c r="V136" s="13"/>
      <c r="W136" s="13"/>
      <c r="X136" s="13"/>
      <c r="Y136" s="13"/>
      <c r="Z136" s="13"/>
      <c r="AA136" s="13"/>
      <c r="AB136" s="13"/>
      <c r="AC136" s="13"/>
      <c r="AD136" s="13"/>
      <c r="AE136" s="13"/>
      <c r="AT136" s="235" t="s">
        <v>146</v>
      </c>
      <c r="AU136" s="235" t="s">
        <v>80</v>
      </c>
      <c r="AV136" s="13" t="s">
        <v>82</v>
      </c>
      <c r="AW136" s="13" t="s">
        <v>33</v>
      </c>
      <c r="AX136" s="13" t="s">
        <v>72</v>
      </c>
      <c r="AY136" s="235" t="s">
        <v>136</v>
      </c>
    </row>
    <row r="137" s="13" customFormat="1">
      <c r="A137" s="13"/>
      <c r="B137" s="224"/>
      <c r="C137" s="225"/>
      <c r="D137" s="226" t="s">
        <v>146</v>
      </c>
      <c r="E137" s="227" t="s">
        <v>19</v>
      </c>
      <c r="F137" s="228" t="s">
        <v>486</v>
      </c>
      <c r="G137" s="225"/>
      <c r="H137" s="229">
        <v>55.090000000000003</v>
      </c>
      <c r="I137" s="230"/>
      <c r="J137" s="225"/>
      <c r="K137" s="225"/>
      <c r="L137" s="231"/>
      <c r="M137" s="232"/>
      <c r="N137" s="233"/>
      <c r="O137" s="233"/>
      <c r="P137" s="233"/>
      <c r="Q137" s="233"/>
      <c r="R137" s="233"/>
      <c r="S137" s="233"/>
      <c r="T137" s="234"/>
      <c r="U137" s="13"/>
      <c r="V137" s="13"/>
      <c r="W137" s="13"/>
      <c r="X137" s="13"/>
      <c r="Y137" s="13"/>
      <c r="Z137" s="13"/>
      <c r="AA137" s="13"/>
      <c r="AB137" s="13"/>
      <c r="AC137" s="13"/>
      <c r="AD137" s="13"/>
      <c r="AE137" s="13"/>
      <c r="AT137" s="235" t="s">
        <v>146</v>
      </c>
      <c r="AU137" s="235" t="s">
        <v>80</v>
      </c>
      <c r="AV137" s="13" t="s">
        <v>82</v>
      </c>
      <c r="AW137" s="13" t="s">
        <v>33</v>
      </c>
      <c r="AX137" s="13" t="s">
        <v>72</v>
      </c>
      <c r="AY137" s="235" t="s">
        <v>136</v>
      </c>
    </row>
    <row r="138" s="14" customFormat="1">
      <c r="A138" s="14"/>
      <c r="B138" s="236"/>
      <c r="C138" s="237"/>
      <c r="D138" s="226" t="s">
        <v>146</v>
      </c>
      <c r="E138" s="238" t="s">
        <v>19</v>
      </c>
      <c r="F138" s="239" t="s">
        <v>158</v>
      </c>
      <c r="G138" s="237"/>
      <c r="H138" s="240">
        <v>4302.6620000000003</v>
      </c>
      <c r="I138" s="241"/>
      <c r="J138" s="237"/>
      <c r="K138" s="237"/>
      <c r="L138" s="242"/>
      <c r="M138" s="243"/>
      <c r="N138" s="244"/>
      <c r="O138" s="244"/>
      <c r="P138" s="244"/>
      <c r="Q138" s="244"/>
      <c r="R138" s="244"/>
      <c r="S138" s="244"/>
      <c r="T138" s="245"/>
      <c r="U138" s="14"/>
      <c r="V138" s="14"/>
      <c r="W138" s="14"/>
      <c r="X138" s="14"/>
      <c r="Y138" s="14"/>
      <c r="Z138" s="14"/>
      <c r="AA138" s="14"/>
      <c r="AB138" s="14"/>
      <c r="AC138" s="14"/>
      <c r="AD138" s="14"/>
      <c r="AE138" s="14"/>
      <c r="AT138" s="246" t="s">
        <v>146</v>
      </c>
      <c r="AU138" s="246" t="s">
        <v>80</v>
      </c>
      <c r="AV138" s="14" t="s">
        <v>144</v>
      </c>
      <c r="AW138" s="14" t="s">
        <v>33</v>
      </c>
      <c r="AX138" s="14" t="s">
        <v>80</v>
      </c>
      <c r="AY138" s="246" t="s">
        <v>136</v>
      </c>
    </row>
    <row r="139" s="2" customFormat="1" ht="101.25" customHeight="1">
      <c r="A139" s="37"/>
      <c r="B139" s="38"/>
      <c r="C139" s="211" t="s">
        <v>259</v>
      </c>
      <c r="D139" s="211" t="s">
        <v>139</v>
      </c>
      <c r="E139" s="212" t="s">
        <v>372</v>
      </c>
      <c r="F139" s="213" t="s">
        <v>487</v>
      </c>
      <c r="G139" s="214" t="s">
        <v>262</v>
      </c>
      <c r="H139" s="215">
        <v>401.68700000000001</v>
      </c>
      <c r="I139" s="216"/>
      <c r="J139" s="217">
        <f>ROUND(I139*H139,2)</f>
        <v>0</v>
      </c>
      <c r="K139" s="213" t="s">
        <v>143</v>
      </c>
      <c r="L139" s="43"/>
      <c r="M139" s="218" t="s">
        <v>19</v>
      </c>
      <c r="N139" s="219" t="s">
        <v>43</v>
      </c>
      <c r="O139" s="83"/>
      <c r="P139" s="220">
        <f>O139*H139</f>
        <v>0</v>
      </c>
      <c r="Q139" s="220">
        <v>0</v>
      </c>
      <c r="R139" s="220">
        <f>Q139*H139</f>
        <v>0</v>
      </c>
      <c r="S139" s="220">
        <v>0</v>
      </c>
      <c r="T139" s="221">
        <f>S139*H139</f>
        <v>0</v>
      </c>
      <c r="U139" s="37"/>
      <c r="V139" s="37"/>
      <c r="W139" s="37"/>
      <c r="X139" s="37"/>
      <c r="Y139" s="37"/>
      <c r="Z139" s="37"/>
      <c r="AA139" s="37"/>
      <c r="AB139" s="37"/>
      <c r="AC139" s="37"/>
      <c r="AD139" s="37"/>
      <c r="AE139" s="37"/>
      <c r="AR139" s="222" t="s">
        <v>316</v>
      </c>
      <c r="AT139" s="222" t="s">
        <v>139</v>
      </c>
      <c r="AU139" s="222" t="s">
        <v>80</v>
      </c>
      <c r="AY139" s="16" t="s">
        <v>136</v>
      </c>
      <c r="BE139" s="223">
        <f>IF(N139="základní",J139,0)</f>
        <v>0</v>
      </c>
      <c r="BF139" s="223">
        <f>IF(N139="snížená",J139,0)</f>
        <v>0</v>
      </c>
      <c r="BG139" s="223">
        <f>IF(N139="zákl. přenesená",J139,0)</f>
        <v>0</v>
      </c>
      <c r="BH139" s="223">
        <f>IF(N139="sníž. přenesená",J139,0)</f>
        <v>0</v>
      </c>
      <c r="BI139" s="223">
        <f>IF(N139="nulová",J139,0)</f>
        <v>0</v>
      </c>
      <c r="BJ139" s="16" t="s">
        <v>80</v>
      </c>
      <c r="BK139" s="223">
        <f>ROUND(I139*H139,2)</f>
        <v>0</v>
      </c>
      <c r="BL139" s="16" t="s">
        <v>316</v>
      </c>
      <c r="BM139" s="222" t="s">
        <v>488</v>
      </c>
    </row>
    <row r="140" s="13" customFormat="1">
      <c r="A140" s="13"/>
      <c r="B140" s="224"/>
      <c r="C140" s="225"/>
      <c r="D140" s="226" t="s">
        <v>146</v>
      </c>
      <c r="E140" s="227" t="s">
        <v>19</v>
      </c>
      <c r="F140" s="228" t="s">
        <v>489</v>
      </c>
      <c r="G140" s="225"/>
      <c r="H140" s="229">
        <v>63.584000000000003</v>
      </c>
      <c r="I140" s="230"/>
      <c r="J140" s="225"/>
      <c r="K140" s="225"/>
      <c r="L140" s="231"/>
      <c r="M140" s="232"/>
      <c r="N140" s="233"/>
      <c r="O140" s="233"/>
      <c r="P140" s="233"/>
      <c r="Q140" s="233"/>
      <c r="R140" s="233"/>
      <c r="S140" s="233"/>
      <c r="T140" s="234"/>
      <c r="U140" s="13"/>
      <c r="V140" s="13"/>
      <c r="W140" s="13"/>
      <c r="X140" s="13"/>
      <c r="Y140" s="13"/>
      <c r="Z140" s="13"/>
      <c r="AA140" s="13"/>
      <c r="AB140" s="13"/>
      <c r="AC140" s="13"/>
      <c r="AD140" s="13"/>
      <c r="AE140" s="13"/>
      <c r="AT140" s="235" t="s">
        <v>146</v>
      </c>
      <c r="AU140" s="235" t="s">
        <v>80</v>
      </c>
      <c r="AV140" s="13" t="s">
        <v>82</v>
      </c>
      <c r="AW140" s="13" t="s">
        <v>33</v>
      </c>
      <c r="AX140" s="13" t="s">
        <v>72</v>
      </c>
      <c r="AY140" s="235" t="s">
        <v>136</v>
      </c>
    </row>
    <row r="141" s="13" customFormat="1">
      <c r="A141" s="13"/>
      <c r="B141" s="224"/>
      <c r="C141" s="225"/>
      <c r="D141" s="226" t="s">
        <v>146</v>
      </c>
      <c r="E141" s="227" t="s">
        <v>19</v>
      </c>
      <c r="F141" s="228" t="s">
        <v>490</v>
      </c>
      <c r="G141" s="225"/>
      <c r="H141" s="229">
        <v>0.30499999999999999</v>
      </c>
      <c r="I141" s="230"/>
      <c r="J141" s="225"/>
      <c r="K141" s="225"/>
      <c r="L141" s="231"/>
      <c r="M141" s="232"/>
      <c r="N141" s="233"/>
      <c r="O141" s="233"/>
      <c r="P141" s="233"/>
      <c r="Q141" s="233"/>
      <c r="R141" s="233"/>
      <c r="S141" s="233"/>
      <c r="T141" s="234"/>
      <c r="U141" s="13"/>
      <c r="V141" s="13"/>
      <c r="W141" s="13"/>
      <c r="X141" s="13"/>
      <c r="Y141" s="13"/>
      <c r="Z141" s="13"/>
      <c r="AA141" s="13"/>
      <c r="AB141" s="13"/>
      <c r="AC141" s="13"/>
      <c r="AD141" s="13"/>
      <c r="AE141" s="13"/>
      <c r="AT141" s="235" t="s">
        <v>146</v>
      </c>
      <c r="AU141" s="235" t="s">
        <v>80</v>
      </c>
      <c r="AV141" s="13" t="s">
        <v>82</v>
      </c>
      <c r="AW141" s="13" t="s">
        <v>33</v>
      </c>
      <c r="AX141" s="13" t="s">
        <v>72</v>
      </c>
      <c r="AY141" s="235" t="s">
        <v>136</v>
      </c>
    </row>
    <row r="142" s="13" customFormat="1">
      <c r="A142" s="13"/>
      <c r="B142" s="224"/>
      <c r="C142" s="225"/>
      <c r="D142" s="226" t="s">
        <v>146</v>
      </c>
      <c r="E142" s="227" t="s">
        <v>19</v>
      </c>
      <c r="F142" s="228" t="s">
        <v>491</v>
      </c>
      <c r="G142" s="225"/>
      <c r="H142" s="229">
        <v>173.38300000000001</v>
      </c>
      <c r="I142" s="230"/>
      <c r="J142" s="225"/>
      <c r="K142" s="225"/>
      <c r="L142" s="231"/>
      <c r="M142" s="232"/>
      <c r="N142" s="233"/>
      <c r="O142" s="233"/>
      <c r="P142" s="233"/>
      <c r="Q142" s="233"/>
      <c r="R142" s="233"/>
      <c r="S142" s="233"/>
      <c r="T142" s="234"/>
      <c r="U142" s="13"/>
      <c r="V142" s="13"/>
      <c r="W142" s="13"/>
      <c r="X142" s="13"/>
      <c r="Y142" s="13"/>
      <c r="Z142" s="13"/>
      <c r="AA142" s="13"/>
      <c r="AB142" s="13"/>
      <c r="AC142" s="13"/>
      <c r="AD142" s="13"/>
      <c r="AE142" s="13"/>
      <c r="AT142" s="235" t="s">
        <v>146</v>
      </c>
      <c r="AU142" s="235" t="s">
        <v>80</v>
      </c>
      <c r="AV142" s="13" t="s">
        <v>82</v>
      </c>
      <c r="AW142" s="13" t="s">
        <v>33</v>
      </c>
      <c r="AX142" s="13" t="s">
        <v>72</v>
      </c>
      <c r="AY142" s="235" t="s">
        <v>136</v>
      </c>
    </row>
    <row r="143" s="13" customFormat="1">
      <c r="A143" s="13"/>
      <c r="B143" s="224"/>
      <c r="C143" s="225"/>
      <c r="D143" s="226" t="s">
        <v>146</v>
      </c>
      <c r="E143" s="227" t="s">
        <v>19</v>
      </c>
      <c r="F143" s="228" t="s">
        <v>492</v>
      </c>
      <c r="G143" s="225"/>
      <c r="H143" s="229">
        <v>105.609</v>
      </c>
      <c r="I143" s="230"/>
      <c r="J143" s="225"/>
      <c r="K143" s="225"/>
      <c r="L143" s="231"/>
      <c r="M143" s="232"/>
      <c r="N143" s="233"/>
      <c r="O143" s="233"/>
      <c r="P143" s="233"/>
      <c r="Q143" s="233"/>
      <c r="R143" s="233"/>
      <c r="S143" s="233"/>
      <c r="T143" s="234"/>
      <c r="U143" s="13"/>
      <c r="V143" s="13"/>
      <c r="W143" s="13"/>
      <c r="X143" s="13"/>
      <c r="Y143" s="13"/>
      <c r="Z143" s="13"/>
      <c r="AA143" s="13"/>
      <c r="AB143" s="13"/>
      <c r="AC143" s="13"/>
      <c r="AD143" s="13"/>
      <c r="AE143" s="13"/>
      <c r="AT143" s="235" t="s">
        <v>146</v>
      </c>
      <c r="AU143" s="235" t="s">
        <v>80</v>
      </c>
      <c r="AV143" s="13" t="s">
        <v>82</v>
      </c>
      <c r="AW143" s="13" t="s">
        <v>33</v>
      </c>
      <c r="AX143" s="13" t="s">
        <v>72</v>
      </c>
      <c r="AY143" s="235" t="s">
        <v>136</v>
      </c>
    </row>
    <row r="144" s="13" customFormat="1">
      <c r="A144" s="13"/>
      <c r="B144" s="224"/>
      <c r="C144" s="225"/>
      <c r="D144" s="226" t="s">
        <v>146</v>
      </c>
      <c r="E144" s="227" t="s">
        <v>19</v>
      </c>
      <c r="F144" s="228" t="s">
        <v>493</v>
      </c>
      <c r="G144" s="225"/>
      <c r="H144" s="229">
        <v>4.1719999999999997</v>
      </c>
      <c r="I144" s="230"/>
      <c r="J144" s="225"/>
      <c r="K144" s="225"/>
      <c r="L144" s="231"/>
      <c r="M144" s="232"/>
      <c r="N144" s="233"/>
      <c r="O144" s="233"/>
      <c r="P144" s="233"/>
      <c r="Q144" s="233"/>
      <c r="R144" s="233"/>
      <c r="S144" s="233"/>
      <c r="T144" s="234"/>
      <c r="U144" s="13"/>
      <c r="V144" s="13"/>
      <c r="W144" s="13"/>
      <c r="X144" s="13"/>
      <c r="Y144" s="13"/>
      <c r="Z144" s="13"/>
      <c r="AA144" s="13"/>
      <c r="AB144" s="13"/>
      <c r="AC144" s="13"/>
      <c r="AD144" s="13"/>
      <c r="AE144" s="13"/>
      <c r="AT144" s="235" t="s">
        <v>146</v>
      </c>
      <c r="AU144" s="235" t="s">
        <v>80</v>
      </c>
      <c r="AV144" s="13" t="s">
        <v>82</v>
      </c>
      <c r="AW144" s="13" t="s">
        <v>33</v>
      </c>
      <c r="AX144" s="13" t="s">
        <v>72</v>
      </c>
      <c r="AY144" s="235" t="s">
        <v>136</v>
      </c>
    </row>
    <row r="145" s="13" customFormat="1">
      <c r="A145" s="13"/>
      <c r="B145" s="224"/>
      <c r="C145" s="225"/>
      <c r="D145" s="226" t="s">
        <v>146</v>
      </c>
      <c r="E145" s="227" t="s">
        <v>19</v>
      </c>
      <c r="F145" s="228" t="s">
        <v>494</v>
      </c>
      <c r="G145" s="225"/>
      <c r="H145" s="229">
        <v>0.30499999999999999</v>
      </c>
      <c r="I145" s="230"/>
      <c r="J145" s="225"/>
      <c r="K145" s="225"/>
      <c r="L145" s="231"/>
      <c r="M145" s="232"/>
      <c r="N145" s="233"/>
      <c r="O145" s="233"/>
      <c r="P145" s="233"/>
      <c r="Q145" s="233"/>
      <c r="R145" s="233"/>
      <c r="S145" s="233"/>
      <c r="T145" s="234"/>
      <c r="U145" s="13"/>
      <c r="V145" s="13"/>
      <c r="W145" s="13"/>
      <c r="X145" s="13"/>
      <c r="Y145" s="13"/>
      <c r="Z145" s="13"/>
      <c r="AA145" s="13"/>
      <c r="AB145" s="13"/>
      <c r="AC145" s="13"/>
      <c r="AD145" s="13"/>
      <c r="AE145" s="13"/>
      <c r="AT145" s="235" t="s">
        <v>146</v>
      </c>
      <c r="AU145" s="235" t="s">
        <v>80</v>
      </c>
      <c r="AV145" s="13" t="s">
        <v>82</v>
      </c>
      <c r="AW145" s="13" t="s">
        <v>33</v>
      </c>
      <c r="AX145" s="13" t="s">
        <v>72</v>
      </c>
      <c r="AY145" s="235" t="s">
        <v>136</v>
      </c>
    </row>
    <row r="146" s="13" customFormat="1">
      <c r="A146" s="13"/>
      <c r="B146" s="224"/>
      <c r="C146" s="225"/>
      <c r="D146" s="226" t="s">
        <v>146</v>
      </c>
      <c r="E146" s="227" t="s">
        <v>19</v>
      </c>
      <c r="F146" s="228" t="s">
        <v>495</v>
      </c>
      <c r="G146" s="225"/>
      <c r="H146" s="229">
        <v>54.329000000000001</v>
      </c>
      <c r="I146" s="230"/>
      <c r="J146" s="225"/>
      <c r="K146" s="225"/>
      <c r="L146" s="231"/>
      <c r="M146" s="232"/>
      <c r="N146" s="233"/>
      <c r="O146" s="233"/>
      <c r="P146" s="233"/>
      <c r="Q146" s="233"/>
      <c r="R146" s="233"/>
      <c r="S146" s="233"/>
      <c r="T146" s="234"/>
      <c r="U146" s="13"/>
      <c r="V146" s="13"/>
      <c r="W146" s="13"/>
      <c r="X146" s="13"/>
      <c r="Y146" s="13"/>
      <c r="Z146" s="13"/>
      <c r="AA146" s="13"/>
      <c r="AB146" s="13"/>
      <c r="AC146" s="13"/>
      <c r="AD146" s="13"/>
      <c r="AE146" s="13"/>
      <c r="AT146" s="235" t="s">
        <v>146</v>
      </c>
      <c r="AU146" s="235" t="s">
        <v>80</v>
      </c>
      <c r="AV146" s="13" t="s">
        <v>82</v>
      </c>
      <c r="AW146" s="13" t="s">
        <v>33</v>
      </c>
      <c r="AX146" s="13" t="s">
        <v>72</v>
      </c>
      <c r="AY146" s="235" t="s">
        <v>136</v>
      </c>
    </row>
    <row r="147" s="14" customFormat="1">
      <c r="A147" s="14"/>
      <c r="B147" s="236"/>
      <c r="C147" s="237"/>
      <c r="D147" s="226" t="s">
        <v>146</v>
      </c>
      <c r="E147" s="238" t="s">
        <v>19</v>
      </c>
      <c r="F147" s="239" t="s">
        <v>158</v>
      </c>
      <c r="G147" s="237"/>
      <c r="H147" s="240">
        <v>401.68700000000007</v>
      </c>
      <c r="I147" s="241"/>
      <c r="J147" s="237"/>
      <c r="K147" s="237"/>
      <c r="L147" s="242"/>
      <c r="M147" s="243"/>
      <c r="N147" s="244"/>
      <c r="O147" s="244"/>
      <c r="P147" s="244"/>
      <c r="Q147" s="244"/>
      <c r="R147" s="244"/>
      <c r="S147" s="244"/>
      <c r="T147" s="245"/>
      <c r="U147" s="14"/>
      <c r="V147" s="14"/>
      <c r="W147" s="14"/>
      <c r="X147" s="14"/>
      <c r="Y147" s="14"/>
      <c r="Z147" s="14"/>
      <c r="AA147" s="14"/>
      <c r="AB147" s="14"/>
      <c r="AC147" s="14"/>
      <c r="AD147" s="14"/>
      <c r="AE147" s="14"/>
      <c r="AT147" s="246" t="s">
        <v>146</v>
      </c>
      <c r="AU147" s="246" t="s">
        <v>80</v>
      </c>
      <c r="AV147" s="14" t="s">
        <v>144</v>
      </c>
      <c r="AW147" s="14" t="s">
        <v>33</v>
      </c>
      <c r="AX147" s="14" t="s">
        <v>80</v>
      </c>
      <c r="AY147" s="246" t="s">
        <v>136</v>
      </c>
    </row>
    <row r="148" s="2" customFormat="1" ht="101.25" customHeight="1">
      <c r="A148" s="37"/>
      <c r="B148" s="38"/>
      <c r="C148" s="211" t="s">
        <v>266</v>
      </c>
      <c r="D148" s="211" t="s">
        <v>139</v>
      </c>
      <c r="E148" s="212" t="s">
        <v>380</v>
      </c>
      <c r="F148" s="213" t="s">
        <v>381</v>
      </c>
      <c r="G148" s="214" t="s">
        <v>262</v>
      </c>
      <c r="H148" s="215">
        <v>650.93499999999995</v>
      </c>
      <c r="I148" s="216"/>
      <c r="J148" s="217">
        <f>ROUND(I148*H148,2)</f>
        <v>0</v>
      </c>
      <c r="K148" s="213" t="s">
        <v>143</v>
      </c>
      <c r="L148" s="43"/>
      <c r="M148" s="218" t="s">
        <v>19</v>
      </c>
      <c r="N148" s="219" t="s">
        <v>43</v>
      </c>
      <c r="O148" s="83"/>
      <c r="P148" s="220">
        <f>O148*H148</f>
        <v>0</v>
      </c>
      <c r="Q148" s="220">
        <v>0</v>
      </c>
      <c r="R148" s="220">
        <f>Q148*H148</f>
        <v>0</v>
      </c>
      <c r="S148" s="220">
        <v>0</v>
      </c>
      <c r="T148" s="221">
        <f>S148*H148</f>
        <v>0</v>
      </c>
      <c r="U148" s="37"/>
      <c r="V148" s="37"/>
      <c r="W148" s="37"/>
      <c r="X148" s="37"/>
      <c r="Y148" s="37"/>
      <c r="Z148" s="37"/>
      <c r="AA148" s="37"/>
      <c r="AB148" s="37"/>
      <c r="AC148" s="37"/>
      <c r="AD148" s="37"/>
      <c r="AE148" s="37"/>
      <c r="AR148" s="222" t="s">
        <v>316</v>
      </c>
      <c r="AT148" s="222" t="s">
        <v>139</v>
      </c>
      <c r="AU148" s="222" t="s">
        <v>80</v>
      </c>
      <c r="AY148" s="16" t="s">
        <v>136</v>
      </c>
      <c r="BE148" s="223">
        <f>IF(N148="základní",J148,0)</f>
        <v>0</v>
      </c>
      <c r="BF148" s="223">
        <f>IF(N148="snížená",J148,0)</f>
        <v>0</v>
      </c>
      <c r="BG148" s="223">
        <f>IF(N148="zákl. přenesená",J148,0)</f>
        <v>0</v>
      </c>
      <c r="BH148" s="223">
        <f>IF(N148="sníž. přenesená",J148,0)</f>
        <v>0</v>
      </c>
      <c r="BI148" s="223">
        <f>IF(N148="nulová",J148,0)</f>
        <v>0</v>
      </c>
      <c r="BJ148" s="16" t="s">
        <v>80</v>
      </c>
      <c r="BK148" s="223">
        <f>ROUND(I148*H148,2)</f>
        <v>0</v>
      </c>
      <c r="BL148" s="16" t="s">
        <v>316</v>
      </c>
      <c r="BM148" s="222" t="s">
        <v>496</v>
      </c>
    </row>
    <row r="149" s="13" customFormat="1">
      <c r="A149" s="13"/>
      <c r="B149" s="224"/>
      <c r="C149" s="225"/>
      <c r="D149" s="226" t="s">
        <v>146</v>
      </c>
      <c r="E149" s="227" t="s">
        <v>19</v>
      </c>
      <c r="F149" s="228" t="s">
        <v>497</v>
      </c>
      <c r="G149" s="225"/>
      <c r="H149" s="229">
        <v>127.169</v>
      </c>
      <c r="I149" s="230"/>
      <c r="J149" s="225"/>
      <c r="K149" s="225"/>
      <c r="L149" s="231"/>
      <c r="M149" s="232"/>
      <c r="N149" s="233"/>
      <c r="O149" s="233"/>
      <c r="P149" s="233"/>
      <c r="Q149" s="233"/>
      <c r="R149" s="233"/>
      <c r="S149" s="233"/>
      <c r="T149" s="234"/>
      <c r="U149" s="13"/>
      <c r="V149" s="13"/>
      <c r="W149" s="13"/>
      <c r="X149" s="13"/>
      <c r="Y149" s="13"/>
      <c r="Z149" s="13"/>
      <c r="AA149" s="13"/>
      <c r="AB149" s="13"/>
      <c r="AC149" s="13"/>
      <c r="AD149" s="13"/>
      <c r="AE149" s="13"/>
      <c r="AT149" s="235" t="s">
        <v>146</v>
      </c>
      <c r="AU149" s="235" t="s">
        <v>80</v>
      </c>
      <c r="AV149" s="13" t="s">
        <v>82</v>
      </c>
      <c r="AW149" s="13" t="s">
        <v>33</v>
      </c>
      <c r="AX149" s="13" t="s">
        <v>72</v>
      </c>
      <c r="AY149" s="235" t="s">
        <v>136</v>
      </c>
    </row>
    <row r="150" s="13" customFormat="1">
      <c r="A150" s="13"/>
      <c r="B150" s="224"/>
      <c r="C150" s="225"/>
      <c r="D150" s="226" t="s">
        <v>146</v>
      </c>
      <c r="E150" s="227" t="s">
        <v>19</v>
      </c>
      <c r="F150" s="228" t="s">
        <v>498</v>
      </c>
      <c r="G150" s="225"/>
      <c r="H150" s="229">
        <v>211.21799999999999</v>
      </c>
      <c r="I150" s="230"/>
      <c r="J150" s="225"/>
      <c r="K150" s="225"/>
      <c r="L150" s="231"/>
      <c r="M150" s="232"/>
      <c r="N150" s="233"/>
      <c r="O150" s="233"/>
      <c r="P150" s="233"/>
      <c r="Q150" s="233"/>
      <c r="R150" s="233"/>
      <c r="S150" s="233"/>
      <c r="T150" s="234"/>
      <c r="U150" s="13"/>
      <c r="V150" s="13"/>
      <c r="W150" s="13"/>
      <c r="X150" s="13"/>
      <c r="Y150" s="13"/>
      <c r="Z150" s="13"/>
      <c r="AA150" s="13"/>
      <c r="AB150" s="13"/>
      <c r="AC150" s="13"/>
      <c r="AD150" s="13"/>
      <c r="AE150" s="13"/>
      <c r="AT150" s="235" t="s">
        <v>146</v>
      </c>
      <c r="AU150" s="235" t="s">
        <v>80</v>
      </c>
      <c r="AV150" s="13" t="s">
        <v>82</v>
      </c>
      <c r="AW150" s="13" t="s">
        <v>33</v>
      </c>
      <c r="AX150" s="13" t="s">
        <v>72</v>
      </c>
      <c r="AY150" s="235" t="s">
        <v>136</v>
      </c>
    </row>
    <row r="151" s="13" customFormat="1">
      <c r="A151" s="13"/>
      <c r="B151" s="224"/>
      <c r="C151" s="225"/>
      <c r="D151" s="226" t="s">
        <v>146</v>
      </c>
      <c r="E151" s="227" t="s">
        <v>19</v>
      </c>
      <c r="F151" s="228" t="s">
        <v>499</v>
      </c>
      <c r="G151" s="225"/>
      <c r="H151" s="229">
        <v>0.60999999999999999</v>
      </c>
      <c r="I151" s="230"/>
      <c r="J151" s="225"/>
      <c r="K151" s="225"/>
      <c r="L151" s="231"/>
      <c r="M151" s="232"/>
      <c r="N151" s="233"/>
      <c r="O151" s="233"/>
      <c r="P151" s="233"/>
      <c r="Q151" s="233"/>
      <c r="R151" s="233"/>
      <c r="S151" s="233"/>
      <c r="T151" s="234"/>
      <c r="U151" s="13"/>
      <c r="V151" s="13"/>
      <c r="W151" s="13"/>
      <c r="X151" s="13"/>
      <c r="Y151" s="13"/>
      <c r="Z151" s="13"/>
      <c r="AA151" s="13"/>
      <c r="AB151" s="13"/>
      <c r="AC151" s="13"/>
      <c r="AD151" s="13"/>
      <c r="AE151" s="13"/>
      <c r="AT151" s="235" t="s">
        <v>146</v>
      </c>
      <c r="AU151" s="235" t="s">
        <v>80</v>
      </c>
      <c r="AV151" s="13" t="s">
        <v>82</v>
      </c>
      <c r="AW151" s="13" t="s">
        <v>33</v>
      </c>
      <c r="AX151" s="13" t="s">
        <v>72</v>
      </c>
      <c r="AY151" s="235" t="s">
        <v>136</v>
      </c>
    </row>
    <row r="152" s="13" customFormat="1">
      <c r="A152" s="13"/>
      <c r="B152" s="224"/>
      <c r="C152" s="225"/>
      <c r="D152" s="226" t="s">
        <v>146</v>
      </c>
      <c r="E152" s="227" t="s">
        <v>19</v>
      </c>
      <c r="F152" s="228" t="s">
        <v>500</v>
      </c>
      <c r="G152" s="225"/>
      <c r="H152" s="229">
        <v>37.548000000000002</v>
      </c>
      <c r="I152" s="230"/>
      <c r="J152" s="225"/>
      <c r="K152" s="225"/>
      <c r="L152" s="231"/>
      <c r="M152" s="232"/>
      <c r="N152" s="233"/>
      <c r="O152" s="233"/>
      <c r="P152" s="233"/>
      <c r="Q152" s="233"/>
      <c r="R152" s="233"/>
      <c r="S152" s="233"/>
      <c r="T152" s="234"/>
      <c r="U152" s="13"/>
      <c r="V152" s="13"/>
      <c r="W152" s="13"/>
      <c r="X152" s="13"/>
      <c r="Y152" s="13"/>
      <c r="Z152" s="13"/>
      <c r="AA152" s="13"/>
      <c r="AB152" s="13"/>
      <c r="AC152" s="13"/>
      <c r="AD152" s="13"/>
      <c r="AE152" s="13"/>
      <c r="AT152" s="235" t="s">
        <v>146</v>
      </c>
      <c r="AU152" s="235" t="s">
        <v>80</v>
      </c>
      <c r="AV152" s="13" t="s">
        <v>82</v>
      </c>
      <c r="AW152" s="13" t="s">
        <v>33</v>
      </c>
      <c r="AX152" s="13" t="s">
        <v>72</v>
      </c>
      <c r="AY152" s="235" t="s">
        <v>136</v>
      </c>
    </row>
    <row r="153" s="13" customFormat="1">
      <c r="A153" s="13"/>
      <c r="B153" s="224"/>
      <c r="C153" s="225"/>
      <c r="D153" s="226" t="s">
        <v>146</v>
      </c>
      <c r="E153" s="227" t="s">
        <v>19</v>
      </c>
      <c r="F153" s="228" t="s">
        <v>501</v>
      </c>
      <c r="G153" s="225"/>
      <c r="H153" s="229">
        <v>2.7450000000000001</v>
      </c>
      <c r="I153" s="230"/>
      <c r="J153" s="225"/>
      <c r="K153" s="225"/>
      <c r="L153" s="231"/>
      <c r="M153" s="232"/>
      <c r="N153" s="233"/>
      <c r="O153" s="233"/>
      <c r="P153" s="233"/>
      <c r="Q153" s="233"/>
      <c r="R153" s="233"/>
      <c r="S153" s="233"/>
      <c r="T153" s="234"/>
      <c r="U153" s="13"/>
      <c r="V153" s="13"/>
      <c r="W153" s="13"/>
      <c r="X153" s="13"/>
      <c r="Y153" s="13"/>
      <c r="Z153" s="13"/>
      <c r="AA153" s="13"/>
      <c r="AB153" s="13"/>
      <c r="AC153" s="13"/>
      <c r="AD153" s="13"/>
      <c r="AE153" s="13"/>
      <c r="AT153" s="235" t="s">
        <v>146</v>
      </c>
      <c r="AU153" s="235" t="s">
        <v>80</v>
      </c>
      <c r="AV153" s="13" t="s">
        <v>82</v>
      </c>
      <c r="AW153" s="13" t="s">
        <v>33</v>
      </c>
      <c r="AX153" s="13" t="s">
        <v>72</v>
      </c>
      <c r="AY153" s="235" t="s">
        <v>136</v>
      </c>
    </row>
    <row r="154" s="13" customFormat="1">
      <c r="A154" s="13"/>
      <c r="B154" s="224"/>
      <c r="C154" s="225"/>
      <c r="D154" s="226" t="s">
        <v>146</v>
      </c>
      <c r="E154" s="227" t="s">
        <v>19</v>
      </c>
      <c r="F154" s="228" t="s">
        <v>502</v>
      </c>
      <c r="G154" s="225"/>
      <c r="H154" s="229">
        <v>271.64499999999998</v>
      </c>
      <c r="I154" s="230"/>
      <c r="J154" s="225"/>
      <c r="K154" s="225"/>
      <c r="L154" s="231"/>
      <c r="M154" s="232"/>
      <c r="N154" s="233"/>
      <c r="O154" s="233"/>
      <c r="P154" s="233"/>
      <c r="Q154" s="233"/>
      <c r="R154" s="233"/>
      <c r="S154" s="233"/>
      <c r="T154" s="234"/>
      <c r="U154" s="13"/>
      <c r="V154" s="13"/>
      <c r="W154" s="13"/>
      <c r="X154" s="13"/>
      <c r="Y154" s="13"/>
      <c r="Z154" s="13"/>
      <c r="AA154" s="13"/>
      <c r="AB154" s="13"/>
      <c r="AC154" s="13"/>
      <c r="AD154" s="13"/>
      <c r="AE154" s="13"/>
      <c r="AT154" s="235" t="s">
        <v>146</v>
      </c>
      <c r="AU154" s="235" t="s">
        <v>80</v>
      </c>
      <c r="AV154" s="13" t="s">
        <v>82</v>
      </c>
      <c r="AW154" s="13" t="s">
        <v>33</v>
      </c>
      <c r="AX154" s="13" t="s">
        <v>72</v>
      </c>
      <c r="AY154" s="235" t="s">
        <v>136</v>
      </c>
    </row>
    <row r="155" s="14" customFormat="1">
      <c r="A155" s="14"/>
      <c r="B155" s="236"/>
      <c r="C155" s="237"/>
      <c r="D155" s="226" t="s">
        <v>146</v>
      </c>
      <c r="E155" s="238" t="s">
        <v>19</v>
      </c>
      <c r="F155" s="239" t="s">
        <v>158</v>
      </c>
      <c r="G155" s="237"/>
      <c r="H155" s="240">
        <v>650.93499999999995</v>
      </c>
      <c r="I155" s="241"/>
      <c r="J155" s="237"/>
      <c r="K155" s="237"/>
      <c r="L155" s="242"/>
      <c r="M155" s="243"/>
      <c r="N155" s="244"/>
      <c r="O155" s="244"/>
      <c r="P155" s="244"/>
      <c r="Q155" s="244"/>
      <c r="R155" s="244"/>
      <c r="S155" s="244"/>
      <c r="T155" s="245"/>
      <c r="U155" s="14"/>
      <c r="V155" s="14"/>
      <c r="W155" s="14"/>
      <c r="X155" s="14"/>
      <c r="Y155" s="14"/>
      <c r="Z155" s="14"/>
      <c r="AA155" s="14"/>
      <c r="AB155" s="14"/>
      <c r="AC155" s="14"/>
      <c r="AD155" s="14"/>
      <c r="AE155" s="14"/>
      <c r="AT155" s="246" t="s">
        <v>146</v>
      </c>
      <c r="AU155" s="246" t="s">
        <v>80</v>
      </c>
      <c r="AV155" s="14" t="s">
        <v>144</v>
      </c>
      <c r="AW155" s="14" t="s">
        <v>33</v>
      </c>
      <c r="AX155" s="14" t="s">
        <v>80</v>
      </c>
      <c r="AY155" s="246" t="s">
        <v>136</v>
      </c>
    </row>
    <row r="156" s="2" customFormat="1" ht="78" customHeight="1">
      <c r="A156" s="37"/>
      <c r="B156" s="38"/>
      <c r="C156" s="211" t="s">
        <v>272</v>
      </c>
      <c r="D156" s="211" t="s">
        <v>139</v>
      </c>
      <c r="E156" s="212" t="s">
        <v>356</v>
      </c>
      <c r="F156" s="213" t="s">
        <v>357</v>
      </c>
      <c r="G156" s="214" t="s">
        <v>262</v>
      </c>
      <c r="H156" s="215">
        <v>641.57000000000005</v>
      </c>
      <c r="I156" s="216"/>
      <c r="J156" s="217">
        <f>ROUND(I156*H156,2)</f>
        <v>0</v>
      </c>
      <c r="K156" s="213" t="s">
        <v>143</v>
      </c>
      <c r="L156" s="43"/>
      <c r="M156" s="218" t="s">
        <v>19</v>
      </c>
      <c r="N156" s="219" t="s">
        <v>43</v>
      </c>
      <c r="O156" s="83"/>
      <c r="P156" s="220">
        <f>O156*H156</f>
        <v>0</v>
      </c>
      <c r="Q156" s="220">
        <v>0</v>
      </c>
      <c r="R156" s="220">
        <f>Q156*H156</f>
        <v>0</v>
      </c>
      <c r="S156" s="220">
        <v>0</v>
      </c>
      <c r="T156" s="221">
        <f>S156*H156</f>
        <v>0</v>
      </c>
      <c r="U156" s="37"/>
      <c r="V156" s="37"/>
      <c r="W156" s="37"/>
      <c r="X156" s="37"/>
      <c r="Y156" s="37"/>
      <c r="Z156" s="37"/>
      <c r="AA156" s="37"/>
      <c r="AB156" s="37"/>
      <c r="AC156" s="37"/>
      <c r="AD156" s="37"/>
      <c r="AE156" s="37"/>
      <c r="AR156" s="222" t="s">
        <v>316</v>
      </c>
      <c r="AT156" s="222" t="s">
        <v>139</v>
      </c>
      <c r="AU156" s="222" t="s">
        <v>80</v>
      </c>
      <c r="AY156" s="16" t="s">
        <v>136</v>
      </c>
      <c r="BE156" s="223">
        <f>IF(N156="základní",J156,0)</f>
        <v>0</v>
      </c>
      <c r="BF156" s="223">
        <f>IF(N156="snížená",J156,0)</f>
        <v>0</v>
      </c>
      <c r="BG156" s="223">
        <f>IF(N156="zákl. přenesená",J156,0)</f>
        <v>0</v>
      </c>
      <c r="BH156" s="223">
        <f>IF(N156="sníž. přenesená",J156,0)</f>
        <v>0</v>
      </c>
      <c r="BI156" s="223">
        <f>IF(N156="nulová",J156,0)</f>
        <v>0</v>
      </c>
      <c r="BJ156" s="16" t="s">
        <v>80</v>
      </c>
      <c r="BK156" s="223">
        <f>ROUND(I156*H156,2)</f>
        <v>0</v>
      </c>
      <c r="BL156" s="16" t="s">
        <v>316</v>
      </c>
      <c r="BM156" s="222" t="s">
        <v>503</v>
      </c>
    </row>
    <row r="157" s="13" customFormat="1">
      <c r="A157" s="13"/>
      <c r="B157" s="224"/>
      <c r="C157" s="225"/>
      <c r="D157" s="226" t="s">
        <v>146</v>
      </c>
      <c r="E157" s="227" t="s">
        <v>19</v>
      </c>
      <c r="F157" s="228" t="s">
        <v>504</v>
      </c>
      <c r="G157" s="225"/>
      <c r="H157" s="229">
        <v>55.090000000000003</v>
      </c>
      <c r="I157" s="230"/>
      <c r="J157" s="225"/>
      <c r="K157" s="225"/>
      <c r="L157" s="231"/>
      <c r="M157" s="232"/>
      <c r="N157" s="233"/>
      <c r="O157" s="233"/>
      <c r="P157" s="233"/>
      <c r="Q157" s="233"/>
      <c r="R157" s="233"/>
      <c r="S157" s="233"/>
      <c r="T157" s="234"/>
      <c r="U157" s="13"/>
      <c r="V157" s="13"/>
      <c r="W157" s="13"/>
      <c r="X157" s="13"/>
      <c r="Y157" s="13"/>
      <c r="Z157" s="13"/>
      <c r="AA157" s="13"/>
      <c r="AB157" s="13"/>
      <c r="AC157" s="13"/>
      <c r="AD157" s="13"/>
      <c r="AE157" s="13"/>
      <c r="AT157" s="235" t="s">
        <v>146</v>
      </c>
      <c r="AU157" s="235" t="s">
        <v>80</v>
      </c>
      <c r="AV157" s="13" t="s">
        <v>82</v>
      </c>
      <c r="AW157" s="13" t="s">
        <v>33</v>
      </c>
      <c r="AX157" s="13" t="s">
        <v>72</v>
      </c>
      <c r="AY157" s="235" t="s">
        <v>136</v>
      </c>
    </row>
    <row r="158" s="13" customFormat="1">
      <c r="A158" s="13"/>
      <c r="B158" s="224"/>
      <c r="C158" s="225"/>
      <c r="D158" s="226" t="s">
        <v>146</v>
      </c>
      <c r="E158" s="227" t="s">
        <v>19</v>
      </c>
      <c r="F158" s="228" t="s">
        <v>505</v>
      </c>
      <c r="G158" s="225"/>
      <c r="H158" s="229">
        <v>586.48000000000002</v>
      </c>
      <c r="I158" s="230"/>
      <c r="J158" s="225"/>
      <c r="K158" s="225"/>
      <c r="L158" s="231"/>
      <c r="M158" s="232"/>
      <c r="N158" s="233"/>
      <c r="O158" s="233"/>
      <c r="P158" s="233"/>
      <c r="Q158" s="233"/>
      <c r="R158" s="233"/>
      <c r="S158" s="233"/>
      <c r="T158" s="234"/>
      <c r="U158" s="13"/>
      <c r="V158" s="13"/>
      <c r="W158" s="13"/>
      <c r="X158" s="13"/>
      <c r="Y158" s="13"/>
      <c r="Z158" s="13"/>
      <c r="AA158" s="13"/>
      <c r="AB158" s="13"/>
      <c r="AC158" s="13"/>
      <c r="AD158" s="13"/>
      <c r="AE158" s="13"/>
      <c r="AT158" s="235" t="s">
        <v>146</v>
      </c>
      <c r="AU158" s="235" t="s">
        <v>80</v>
      </c>
      <c r="AV158" s="13" t="s">
        <v>82</v>
      </c>
      <c r="AW158" s="13" t="s">
        <v>33</v>
      </c>
      <c r="AX158" s="13" t="s">
        <v>72</v>
      </c>
      <c r="AY158" s="235" t="s">
        <v>136</v>
      </c>
    </row>
    <row r="159" s="14" customFormat="1">
      <c r="A159" s="14"/>
      <c r="B159" s="236"/>
      <c r="C159" s="237"/>
      <c r="D159" s="226" t="s">
        <v>146</v>
      </c>
      <c r="E159" s="238" t="s">
        <v>19</v>
      </c>
      <c r="F159" s="239" t="s">
        <v>158</v>
      </c>
      <c r="G159" s="237"/>
      <c r="H159" s="240">
        <v>641.57000000000005</v>
      </c>
      <c r="I159" s="241"/>
      <c r="J159" s="237"/>
      <c r="K159" s="237"/>
      <c r="L159" s="242"/>
      <c r="M159" s="243"/>
      <c r="N159" s="244"/>
      <c r="O159" s="244"/>
      <c r="P159" s="244"/>
      <c r="Q159" s="244"/>
      <c r="R159" s="244"/>
      <c r="S159" s="244"/>
      <c r="T159" s="245"/>
      <c r="U159" s="14"/>
      <c r="V159" s="14"/>
      <c r="W159" s="14"/>
      <c r="X159" s="14"/>
      <c r="Y159" s="14"/>
      <c r="Z159" s="14"/>
      <c r="AA159" s="14"/>
      <c r="AB159" s="14"/>
      <c r="AC159" s="14"/>
      <c r="AD159" s="14"/>
      <c r="AE159" s="14"/>
      <c r="AT159" s="246" t="s">
        <v>146</v>
      </c>
      <c r="AU159" s="246" t="s">
        <v>80</v>
      </c>
      <c r="AV159" s="14" t="s">
        <v>144</v>
      </c>
      <c r="AW159" s="14" t="s">
        <v>33</v>
      </c>
      <c r="AX159" s="14" t="s">
        <v>80</v>
      </c>
      <c r="AY159" s="246" t="s">
        <v>136</v>
      </c>
    </row>
    <row r="160" s="2" customFormat="1" ht="90" customHeight="1">
      <c r="A160" s="37"/>
      <c r="B160" s="38"/>
      <c r="C160" s="211" t="s">
        <v>277</v>
      </c>
      <c r="D160" s="211" t="s">
        <v>139</v>
      </c>
      <c r="E160" s="212" t="s">
        <v>362</v>
      </c>
      <c r="F160" s="213" t="s">
        <v>363</v>
      </c>
      <c r="G160" s="214" t="s">
        <v>262</v>
      </c>
      <c r="H160" s="215">
        <v>333.32100000000003</v>
      </c>
      <c r="I160" s="216"/>
      <c r="J160" s="217">
        <f>ROUND(I160*H160,2)</f>
        <v>0</v>
      </c>
      <c r="K160" s="213" t="s">
        <v>143</v>
      </c>
      <c r="L160" s="43"/>
      <c r="M160" s="218" t="s">
        <v>19</v>
      </c>
      <c r="N160" s="219" t="s">
        <v>43</v>
      </c>
      <c r="O160" s="83"/>
      <c r="P160" s="220">
        <f>O160*H160</f>
        <v>0</v>
      </c>
      <c r="Q160" s="220">
        <v>0</v>
      </c>
      <c r="R160" s="220">
        <f>Q160*H160</f>
        <v>0</v>
      </c>
      <c r="S160" s="220">
        <v>0</v>
      </c>
      <c r="T160" s="221">
        <f>S160*H160</f>
        <v>0</v>
      </c>
      <c r="U160" s="37"/>
      <c r="V160" s="37"/>
      <c r="W160" s="37"/>
      <c r="X160" s="37"/>
      <c r="Y160" s="37"/>
      <c r="Z160" s="37"/>
      <c r="AA160" s="37"/>
      <c r="AB160" s="37"/>
      <c r="AC160" s="37"/>
      <c r="AD160" s="37"/>
      <c r="AE160" s="37"/>
      <c r="AR160" s="222" t="s">
        <v>316</v>
      </c>
      <c r="AT160" s="222" t="s">
        <v>139</v>
      </c>
      <c r="AU160" s="222" t="s">
        <v>80</v>
      </c>
      <c r="AY160" s="16" t="s">
        <v>136</v>
      </c>
      <c r="BE160" s="223">
        <f>IF(N160="základní",J160,0)</f>
        <v>0</v>
      </c>
      <c r="BF160" s="223">
        <f>IF(N160="snížená",J160,0)</f>
        <v>0</v>
      </c>
      <c r="BG160" s="223">
        <f>IF(N160="zákl. přenesená",J160,0)</f>
        <v>0</v>
      </c>
      <c r="BH160" s="223">
        <f>IF(N160="sníž. přenesená",J160,0)</f>
        <v>0</v>
      </c>
      <c r="BI160" s="223">
        <f>IF(N160="nulová",J160,0)</f>
        <v>0</v>
      </c>
      <c r="BJ160" s="16" t="s">
        <v>80</v>
      </c>
      <c r="BK160" s="223">
        <f>ROUND(I160*H160,2)</f>
        <v>0</v>
      </c>
      <c r="BL160" s="16" t="s">
        <v>316</v>
      </c>
      <c r="BM160" s="222" t="s">
        <v>506</v>
      </c>
    </row>
    <row r="161" s="13" customFormat="1">
      <c r="A161" s="13"/>
      <c r="B161" s="224"/>
      <c r="C161" s="225"/>
      <c r="D161" s="226" t="s">
        <v>146</v>
      </c>
      <c r="E161" s="227" t="s">
        <v>19</v>
      </c>
      <c r="F161" s="228" t="s">
        <v>507</v>
      </c>
      <c r="G161" s="225"/>
      <c r="H161" s="229">
        <v>54.329000000000001</v>
      </c>
      <c r="I161" s="230"/>
      <c r="J161" s="225"/>
      <c r="K161" s="225"/>
      <c r="L161" s="231"/>
      <c r="M161" s="232"/>
      <c r="N161" s="233"/>
      <c r="O161" s="233"/>
      <c r="P161" s="233"/>
      <c r="Q161" s="233"/>
      <c r="R161" s="233"/>
      <c r="S161" s="233"/>
      <c r="T161" s="234"/>
      <c r="U161" s="13"/>
      <c r="V161" s="13"/>
      <c r="W161" s="13"/>
      <c r="X161" s="13"/>
      <c r="Y161" s="13"/>
      <c r="Z161" s="13"/>
      <c r="AA161" s="13"/>
      <c r="AB161" s="13"/>
      <c r="AC161" s="13"/>
      <c r="AD161" s="13"/>
      <c r="AE161" s="13"/>
      <c r="AT161" s="235" t="s">
        <v>146</v>
      </c>
      <c r="AU161" s="235" t="s">
        <v>80</v>
      </c>
      <c r="AV161" s="13" t="s">
        <v>82</v>
      </c>
      <c r="AW161" s="13" t="s">
        <v>33</v>
      </c>
      <c r="AX161" s="13" t="s">
        <v>72</v>
      </c>
      <c r="AY161" s="235" t="s">
        <v>136</v>
      </c>
    </row>
    <row r="162" s="13" customFormat="1">
      <c r="A162" s="13"/>
      <c r="B162" s="224"/>
      <c r="C162" s="225"/>
      <c r="D162" s="226" t="s">
        <v>146</v>
      </c>
      <c r="E162" s="227" t="s">
        <v>19</v>
      </c>
      <c r="F162" s="228" t="s">
        <v>508</v>
      </c>
      <c r="G162" s="225"/>
      <c r="H162" s="229">
        <v>173.38300000000001</v>
      </c>
      <c r="I162" s="230"/>
      <c r="J162" s="225"/>
      <c r="K162" s="225"/>
      <c r="L162" s="231"/>
      <c r="M162" s="232"/>
      <c r="N162" s="233"/>
      <c r="O162" s="233"/>
      <c r="P162" s="233"/>
      <c r="Q162" s="233"/>
      <c r="R162" s="233"/>
      <c r="S162" s="233"/>
      <c r="T162" s="234"/>
      <c r="U162" s="13"/>
      <c r="V162" s="13"/>
      <c r="W162" s="13"/>
      <c r="X162" s="13"/>
      <c r="Y162" s="13"/>
      <c r="Z162" s="13"/>
      <c r="AA162" s="13"/>
      <c r="AB162" s="13"/>
      <c r="AC162" s="13"/>
      <c r="AD162" s="13"/>
      <c r="AE162" s="13"/>
      <c r="AT162" s="235" t="s">
        <v>146</v>
      </c>
      <c r="AU162" s="235" t="s">
        <v>80</v>
      </c>
      <c r="AV162" s="13" t="s">
        <v>82</v>
      </c>
      <c r="AW162" s="13" t="s">
        <v>33</v>
      </c>
      <c r="AX162" s="13" t="s">
        <v>72</v>
      </c>
      <c r="AY162" s="235" t="s">
        <v>136</v>
      </c>
    </row>
    <row r="163" s="13" customFormat="1">
      <c r="A163" s="13"/>
      <c r="B163" s="224"/>
      <c r="C163" s="225"/>
      <c r="D163" s="226" t="s">
        <v>146</v>
      </c>
      <c r="E163" s="227" t="s">
        <v>19</v>
      </c>
      <c r="F163" s="228" t="s">
        <v>509</v>
      </c>
      <c r="G163" s="225"/>
      <c r="H163" s="229">
        <v>105.609</v>
      </c>
      <c r="I163" s="230"/>
      <c r="J163" s="225"/>
      <c r="K163" s="225"/>
      <c r="L163" s="231"/>
      <c r="M163" s="232"/>
      <c r="N163" s="233"/>
      <c r="O163" s="233"/>
      <c r="P163" s="233"/>
      <c r="Q163" s="233"/>
      <c r="R163" s="233"/>
      <c r="S163" s="233"/>
      <c r="T163" s="234"/>
      <c r="U163" s="13"/>
      <c r="V163" s="13"/>
      <c r="W163" s="13"/>
      <c r="X163" s="13"/>
      <c r="Y163" s="13"/>
      <c r="Z163" s="13"/>
      <c r="AA163" s="13"/>
      <c r="AB163" s="13"/>
      <c r="AC163" s="13"/>
      <c r="AD163" s="13"/>
      <c r="AE163" s="13"/>
      <c r="AT163" s="235" t="s">
        <v>146</v>
      </c>
      <c r="AU163" s="235" t="s">
        <v>80</v>
      </c>
      <c r="AV163" s="13" t="s">
        <v>82</v>
      </c>
      <c r="AW163" s="13" t="s">
        <v>33</v>
      </c>
      <c r="AX163" s="13" t="s">
        <v>72</v>
      </c>
      <c r="AY163" s="235" t="s">
        <v>136</v>
      </c>
    </row>
    <row r="164" s="14" customFormat="1">
      <c r="A164" s="14"/>
      <c r="B164" s="236"/>
      <c r="C164" s="237"/>
      <c r="D164" s="226" t="s">
        <v>146</v>
      </c>
      <c r="E164" s="238" t="s">
        <v>19</v>
      </c>
      <c r="F164" s="239" t="s">
        <v>158</v>
      </c>
      <c r="G164" s="237"/>
      <c r="H164" s="240">
        <v>333.32100000000003</v>
      </c>
      <c r="I164" s="241"/>
      <c r="J164" s="237"/>
      <c r="K164" s="237"/>
      <c r="L164" s="242"/>
      <c r="M164" s="243"/>
      <c r="N164" s="244"/>
      <c r="O164" s="244"/>
      <c r="P164" s="244"/>
      <c r="Q164" s="244"/>
      <c r="R164" s="244"/>
      <c r="S164" s="244"/>
      <c r="T164" s="245"/>
      <c r="U164" s="14"/>
      <c r="V164" s="14"/>
      <c r="W164" s="14"/>
      <c r="X164" s="14"/>
      <c r="Y164" s="14"/>
      <c r="Z164" s="14"/>
      <c r="AA164" s="14"/>
      <c r="AB164" s="14"/>
      <c r="AC164" s="14"/>
      <c r="AD164" s="14"/>
      <c r="AE164" s="14"/>
      <c r="AT164" s="246" t="s">
        <v>146</v>
      </c>
      <c r="AU164" s="246" t="s">
        <v>80</v>
      </c>
      <c r="AV164" s="14" t="s">
        <v>144</v>
      </c>
      <c r="AW164" s="14" t="s">
        <v>33</v>
      </c>
      <c r="AX164" s="14" t="s">
        <v>80</v>
      </c>
      <c r="AY164" s="246" t="s">
        <v>136</v>
      </c>
    </row>
    <row r="165" s="2" customFormat="1" ht="100.5" customHeight="1">
      <c r="A165" s="37"/>
      <c r="B165" s="38"/>
      <c r="C165" s="211" t="s">
        <v>281</v>
      </c>
      <c r="D165" s="211" t="s">
        <v>139</v>
      </c>
      <c r="E165" s="212" t="s">
        <v>389</v>
      </c>
      <c r="F165" s="213" t="s">
        <v>390</v>
      </c>
      <c r="G165" s="214" t="s">
        <v>262</v>
      </c>
      <c r="H165" s="215">
        <v>55.090000000000003</v>
      </c>
      <c r="I165" s="216"/>
      <c r="J165" s="217">
        <f>ROUND(I165*H165,2)</f>
        <v>0</v>
      </c>
      <c r="K165" s="213" t="s">
        <v>143</v>
      </c>
      <c r="L165" s="43"/>
      <c r="M165" s="218" t="s">
        <v>19</v>
      </c>
      <c r="N165" s="219" t="s">
        <v>43</v>
      </c>
      <c r="O165" s="83"/>
      <c r="P165" s="220">
        <f>O165*H165</f>
        <v>0</v>
      </c>
      <c r="Q165" s="220">
        <v>0</v>
      </c>
      <c r="R165" s="220">
        <f>Q165*H165</f>
        <v>0</v>
      </c>
      <c r="S165" s="220">
        <v>0</v>
      </c>
      <c r="T165" s="221">
        <f>S165*H165</f>
        <v>0</v>
      </c>
      <c r="U165" s="37"/>
      <c r="V165" s="37"/>
      <c r="W165" s="37"/>
      <c r="X165" s="37"/>
      <c r="Y165" s="37"/>
      <c r="Z165" s="37"/>
      <c r="AA165" s="37"/>
      <c r="AB165" s="37"/>
      <c r="AC165" s="37"/>
      <c r="AD165" s="37"/>
      <c r="AE165" s="37"/>
      <c r="AR165" s="222" t="s">
        <v>316</v>
      </c>
      <c r="AT165" s="222" t="s">
        <v>139</v>
      </c>
      <c r="AU165" s="222" t="s">
        <v>80</v>
      </c>
      <c r="AY165" s="16" t="s">
        <v>136</v>
      </c>
      <c r="BE165" s="223">
        <f>IF(N165="základní",J165,0)</f>
        <v>0</v>
      </c>
      <c r="BF165" s="223">
        <f>IF(N165="snížená",J165,0)</f>
        <v>0</v>
      </c>
      <c r="BG165" s="223">
        <f>IF(N165="zákl. přenesená",J165,0)</f>
        <v>0</v>
      </c>
      <c r="BH165" s="223">
        <f>IF(N165="sníž. přenesená",J165,0)</f>
        <v>0</v>
      </c>
      <c r="BI165" s="223">
        <f>IF(N165="nulová",J165,0)</f>
        <v>0</v>
      </c>
      <c r="BJ165" s="16" t="s">
        <v>80</v>
      </c>
      <c r="BK165" s="223">
        <f>ROUND(I165*H165,2)</f>
        <v>0</v>
      </c>
      <c r="BL165" s="16" t="s">
        <v>316</v>
      </c>
      <c r="BM165" s="222" t="s">
        <v>510</v>
      </c>
    </row>
    <row r="166" s="13" customFormat="1">
      <c r="A166" s="13"/>
      <c r="B166" s="224"/>
      <c r="C166" s="225"/>
      <c r="D166" s="226" t="s">
        <v>146</v>
      </c>
      <c r="E166" s="227" t="s">
        <v>19</v>
      </c>
      <c r="F166" s="228" t="s">
        <v>478</v>
      </c>
      <c r="G166" s="225"/>
      <c r="H166" s="229">
        <v>55.090000000000003</v>
      </c>
      <c r="I166" s="230"/>
      <c r="J166" s="225"/>
      <c r="K166" s="225"/>
      <c r="L166" s="231"/>
      <c r="M166" s="232"/>
      <c r="N166" s="233"/>
      <c r="O166" s="233"/>
      <c r="P166" s="233"/>
      <c r="Q166" s="233"/>
      <c r="R166" s="233"/>
      <c r="S166" s="233"/>
      <c r="T166" s="234"/>
      <c r="U166" s="13"/>
      <c r="V166" s="13"/>
      <c r="W166" s="13"/>
      <c r="X166" s="13"/>
      <c r="Y166" s="13"/>
      <c r="Z166" s="13"/>
      <c r="AA166" s="13"/>
      <c r="AB166" s="13"/>
      <c r="AC166" s="13"/>
      <c r="AD166" s="13"/>
      <c r="AE166" s="13"/>
      <c r="AT166" s="235" t="s">
        <v>146</v>
      </c>
      <c r="AU166" s="235" t="s">
        <v>80</v>
      </c>
      <c r="AV166" s="13" t="s">
        <v>82</v>
      </c>
      <c r="AW166" s="13" t="s">
        <v>33</v>
      </c>
      <c r="AX166" s="13" t="s">
        <v>80</v>
      </c>
      <c r="AY166" s="235" t="s">
        <v>136</v>
      </c>
    </row>
    <row r="167" s="2" customFormat="1" ht="100.5" customHeight="1">
      <c r="A167" s="37"/>
      <c r="B167" s="38"/>
      <c r="C167" s="211" t="s">
        <v>285</v>
      </c>
      <c r="D167" s="211" t="s">
        <v>139</v>
      </c>
      <c r="E167" s="212" t="s">
        <v>394</v>
      </c>
      <c r="F167" s="213" t="s">
        <v>395</v>
      </c>
      <c r="G167" s="214" t="s">
        <v>262</v>
      </c>
      <c r="H167" s="215">
        <v>63.584000000000003</v>
      </c>
      <c r="I167" s="216"/>
      <c r="J167" s="217">
        <f>ROUND(I167*H167,2)</f>
        <v>0</v>
      </c>
      <c r="K167" s="213" t="s">
        <v>143</v>
      </c>
      <c r="L167" s="43"/>
      <c r="M167" s="218" t="s">
        <v>19</v>
      </c>
      <c r="N167" s="219" t="s">
        <v>43</v>
      </c>
      <c r="O167" s="83"/>
      <c r="P167" s="220">
        <f>O167*H167</f>
        <v>0</v>
      </c>
      <c r="Q167" s="220">
        <v>0</v>
      </c>
      <c r="R167" s="220">
        <f>Q167*H167</f>
        <v>0</v>
      </c>
      <c r="S167" s="220">
        <v>0</v>
      </c>
      <c r="T167" s="221">
        <f>S167*H167</f>
        <v>0</v>
      </c>
      <c r="U167" s="37"/>
      <c r="V167" s="37"/>
      <c r="W167" s="37"/>
      <c r="X167" s="37"/>
      <c r="Y167" s="37"/>
      <c r="Z167" s="37"/>
      <c r="AA167" s="37"/>
      <c r="AB167" s="37"/>
      <c r="AC167" s="37"/>
      <c r="AD167" s="37"/>
      <c r="AE167" s="37"/>
      <c r="AR167" s="222" t="s">
        <v>316</v>
      </c>
      <c r="AT167" s="222" t="s">
        <v>139</v>
      </c>
      <c r="AU167" s="222" t="s">
        <v>80</v>
      </c>
      <c r="AY167" s="16" t="s">
        <v>136</v>
      </c>
      <c r="BE167" s="223">
        <f>IF(N167="základní",J167,0)</f>
        <v>0</v>
      </c>
      <c r="BF167" s="223">
        <f>IF(N167="snížená",J167,0)</f>
        <v>0</v>
      </c>
      <c r="BG167" s="223">
        <f>IF(N167="zákl. přenesená",J167,0)</f>
        <v>0</v>
      </c>
      <c r="BH167" s="223">
        <f>IF(N167="sníž. přenesená",J167,0)</f>
        <v>0</v>
      </c>
      <c r="BI167" s="223">
        <f>IF(N167="nulová",J167,0)</f>
        <v>0</v>
      </c>
      <c r="BJ167" s="16" t="s">
        <v>80</v>
      </c>
      <c r="BK167" s="223">
        <f>ROUND(I167*H167,2)</f>
        <v>0</v>
      </c>
      <c r="BL167" s="16" t="s">
        <v>316</v>
      </c>
      <c r="BM167" s="222" t="s">
        <v>511</v>
      </c>
    </row>
    <row r="168" s="13" customFormat="1">
      <c r="A168" s="13"/>
      <c r="B168" s="224"/>
      <c r="C168" s="225"/>
      <c r="D168" s="226" t="s">
        <v>146</v>
      </c>
      <c r="E168" s="227" t="s">
        <v>19</v>
      </c>
      <c r="F168" s="228" t="s">
        <v>512</v>
      </c>
      <c r="G168" s="225"/>
      <c r="H168" s="229">
        <v>63.584000000000003</v>
      </c>
      <c r="I168" s="230"/>
      <c r="J168" s="225"/>
      <c r="K168" s="225"/>
      <c r="L168" s="231"/>
      <c r="M168" s="232"/>
      <c r="N168" s="233"/>
      <c r="O168" s="233"/>
      <c r="P168" s="233"/>
      <c r="Q168" s="233"/>
      <c r="R168" s="233"/>
      <c r="S168" s="233"/>
      <c r="T168" s="234"/>
      <c r="U168" s="13"/>
      <c r="V168" s="13"/>
      <c r="W168" s="13"/>
      <c r="X168" s="13"/>
      <c r="Y168" s="13"/>
      <c r="Z168" s="13"/>
      <c r="AA168" s="13"/>
      <c r="AB168" s="13"/>
      <c r="AC168" s="13"/>
      <c r="AD168" s="13"/>
      <c r="AE168" s="13"/>
      <c r="AT168" s="235" t="s">
        <v>146</v>
      </c>
      <c r="AU168" s="235" t="s">
        <v>80</v>
      </c>
      <c r="AV168" s="13" t="s">
        <v>82</v>
      </c>
      <c r="AW168" s="13" t="s">
        <v>33</v>
      </c>
      <c r="AX168" s="13" t="s">
        <v>80</v>
      </c>
      <c r="AY168" s="235" t="s">
        <v>136</v>
      </c>
    </row>
    <row r="169" s="2" customFormat="1" ht="90" customHeight="1">
      <c r="A169" s="37"/>
      <c r="B169" s="38"/>
      <c r="C169" s="211" t="s">
        <v>289</v>
      </c>
      <c r="D169" s="211" t="s">
        <v>139</v>
      </c>
      <c r="E169" s="212" t="s">
        <v>399</v>
      </c>
      <c r="F169" s="213" t="s">
        <v>400</v>
      </c>
      <c r="G169" s="214" t="s">
        <v>262</v>
      </c>
      <c r="H169" s="215">
        <v>0.30499999999999999</v>
      </c>
      <c r="I169" s="216"/>
      <c r="J169" s="217">
        <f>ROUND(I169*H169,2)</f>
        <v>0</v>
      </c>
      <c r="K169" s="213" t="s">
        <v>143</v>
      </c>
      <c r="L169" s="43"/>
      <c r="M169" s="218" t="s">
        <v>19</v>
      </c>
      <c r="N169" s="219" t="s">
        <v>43</v>
      </c>
      <c r="O169" s="83"/>
      <c r="P169" s="220">
        <f>O169*H169</f>
        <v>0</v>
      </c>
      <c r="Q169" s="220">
        <v>0</v>
      </c>
      <c r="R169" s="220">
        <f>Q169*H169</f>
        <v>0</v>
      </c>
      <c r="S169" s="220">
        <v>0</v>
      </c>
      <c r="T169" s="221">
        <f>S169*H169</f>
        <v>0</v>
      </c>
      <c r="U169" s="37"/>
      <c r="V169" s="37"/>
      <c r="W169" s="37"/>
      <c r="X169" s="37"/>
      <c r="Y169" s="37"/>
      <c r="Z169" s="37"/>
      <c r="AA169" s="37"/>
      <c r="AB169" s="37"/>
      <c r="AC169" s="37"/>
      <c r="AD169" s="37"/>
      <c r="AE169" s="37"/>
      <c r="AR169" s="222" t="s">
        <v>316</v>
      </c>
      <c r="AT169" s="222" t="s">
        <v>139</v>
      </c>
      <c r="AU169" s="222" t="s">
        <v>80</v>
      </c>
      <c r="AY169" s="16" t="s">
        <v>136</v>
      </c>
      <c r="BE169" s="223">
        <f>IF(N169="základní",J169,0)</f>
        <v>0</v>
      </c>
      <c r="BF169" s="223">
        <f>IF(N169="snížená",J169,0)</f>
        <v>0</v>
      </c>
      <c r="BG169" s="223">
        <f>IF(N169="zákl. přenesená",J169,0)</f>
        <v>0</v>
      </c>
      <c r="BH169" s="223">
        <f>IF(N169="sníž. přenesená",J169,0)</f>
        <v>0</v>
      </c>
      <c r="BI169" s="223">
        <f>IF(N169="nulová",J169,0)</f>
        <v>0</v>
      </c>
      <c r="BJ169" s="16" t="s">
        <v>80</v>
      </c>
      <c r="BK169" s="223">
        <f>ROUND(I169*H169,2)</f>
        <v>0</v>
      </c>
      <c r="BL169" s="16" t="s">
        <v>316</v>
      </c>
      <c r="BM169" s="222" t="s">
        <v>513</v>
      </c>
    </row>
    <row r="170" s="13" customFormat="1">
      <c r="A170" s="13"/>
      <c r="B170" s="224"/>
      <c r="C170" s="225"/>
      <c r="D170" s="226" t="s">
        <v>146</v>
      </c>
      <c r="E170" s="227" t="s">
        <v>19</v>
      </c>
      <c r="F170" s="228" t="s">
        <v>514</v>
      </c>
      <c r="G170" s="225"/>
      <c r="H170" s="229">
        <v>0.30499999999999999</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146</v>
      </c>
      <c r="AU170" s="235" t="s">
        <v>80</v>
      </c>
      <c r="AV170" s="13" t="s">
        <v>82</v>
      </c>
      <c r="AW170" s="13" t="s">
        <v>33</v>
      </c>
      <c r="AX170" s="13" t="s">
        <v>80</v>
      </c>
      <c r="AY170" s="235" t="s">
        <v>136</v>
      </c>
    </row>
    <row r="171" s="2" customFormat="1" ht="90" customHeight="1">
      <c r="A171" s="37"/>
      <c r="B171" s="38"/>
      <c r="C171" s="211" t="s">
        <v>293</v>
      </c>
      <c r="D171" s="211" t="s">
        <v>139</v>
      </c>
      <c r="E171" s="212" t="s">
        <v>409</v>
      </c>
      <c r="F171" s="213" t="s">
        <v>410</v>
      </c>
      <c r="G171" s="214" t="s">
        <v>262</v>
      </c>
      <c r="H171" s="215">
        <v>586.48000000000002</v>
      </c>
      <c r="I171" s="216"/>
      <c r="J171" s="217">
        <f>ROUND(I171*H171,2)</f>
        <v>0</v>
      </c>
      <c r="K171" s="213" t="s">
        <v>143</v>
      </c>
      <c r="L171" s="43"/>
      <c r="M171" s="218" t="s">
        <v>19</v>
      </c>
      <c r="N171" s="219" t="s">
        <v>43</v>
      </c>
      <c r="O171" s="83"/>
      <c r="P171" s="220">
        <f>O171*H171</f>
        <v>0</v>
      </c>
      <c r="Q171" s="220">
        <v>0</v>
      </c>
      <c r="R171" s="220">
        <f>Q171*H171</f>
        <v>0</v>
      </c>
      <c r="S171" s="220">
        <v>0</v>
      </c>
      <c r="T171" s="221">
        <f>S171*H171</f>
        <v>0</v>
      </c>
      <c r="U171" s="37"/>
      <c r="V171" s="37"/>
      <c r="W171" s="37"/>
      <c r="X171" s="37"/>
      <c r="Y171" s="37"/>
      <c r="Z171" s="37"/>
      <c r="AA171" s="37"/>
      <c r="AB171" s="37"/>
      <c r="AC171" s="37"/>
      <c r="AD171" s="37"/>
      <c r="AE171" s="37"/>
      <c r="AR171" s="222" t="s">
        <v>316</v>
      </c>
      <c r="AT171" s="222" t="s">
        <v>139</v>
      </c>
      <c r="AU171" s="222" t="s">
        <v>80</v>
      </c>
      <c r="AY171" s="16" t="s">
        <v>136</v>
      </c>
      <c r="BE171" s="223">
        <f>IF(N171="základní",J171,0)</f>
        <v>0</v>
      </c>
      <c r="BF171" s="223">
        <f>IF(N171="snížená",J171,0)</f>
        <v>0</v>
      </c>
      <c r="BG171" s="223">
        <f>IF(N171="zákl. přenesená",J171,0)</f>
        <v>0</v>
      </c>
      <c r="BH171" s="223">
        <f>IF(N171="sníž. přenesená",J171,0)</f>
        <v>0</v>
      </c>
      <c r="BI171" s="223">
        <f>IF(N171="nulová",J171,0)</f>
        <v>0</v>
      </c>
      <c r="BJ171" s="16" t="s">
        <v>80</v>
      </c>
      <c r="BK171" s="223">
        <f>ROUND(I171*H171,2)</f>
        <v>0</v>
      </c>
      <c r="BL171" s="16" t="s">
        <v>316</v>
      </c>
      <c r="BM171" s="222" t="s">
        <v>515</v>
      </c>
    </row>
    <row r="172" s="13" customFormat="1">
      <c r="A172" s="13"/>
      <c r="B172" s="224"/>
      <c r="C172" s="225"/>
      <c r="D172" s="226" t="s">
        <v>146</v>
      </c>
      <c r="E172" s="227" t="s">
        <v>19</v>
      </c>
      <c r="F172" s="228" t="s">
        <v>516</v>
      </c>
      <c r="G172" s="225"/>
      <c r="H172" s="229">
        <v>586.48000000000002</v>
      </c>
      <c r="I172" s="230"/>
      <c r="J172" s="225"/>
      <c r="K172" s="225"/>
      <c r="L172" s="231"/>
      <c r="M172" s="232"/>
      <c r="N172" s="233"/>
      <c r="O172" s="233"/>
      <c r="P172" s="233"/>
      <c r="Q172" s="233"/>
      <c r="R172" s="233"/>
      <c r="S172" s="233"/>
      <c r="T172" s="234"/>
      <c r="U172" s="13"/>
      <c r="V172" s="13"/>
      <c r="W172" s="13"/>
      <c r="X172" s="13"/>
      <c r="Y172" s="13"/>
      <c r="Z172" s="13"/>
      <c r="AA172" s="13"/>
      <c r="AB172" s="13"/>
      <c r="AC172" s="13"/>
      <c r="AD172" s="13"/>
      <c r="AE172" s="13"/>
      <c r="AT172" s="235" t="s">
        <v>146</v>
      </c>
      <c r="AU172" s="235" t="s">
        <v>80</v>
      </c>
      <c r="AV172" s="13" t="s">
        <v>82</v>
      </c>
      <c r="AW172" s="13" t="s">
        <v>33</v>
      </c>
      <c r="AX172" s="13" t="s">
        <v>72</v>
      </c>
      <c r="AY172" s="235" t="s">
        <v>136</v>
      </c>
    </row>
    <row r="173" s="14" customFormat="1">
      <c r="A173" s="14"/>
      <c r="B173" s="236"/>
      <c r="C173" s="237"/>
      <c r="D173" s="226" t="s">
        <v>146</v>
      </c>
      <c r="E173" s="238" t="s">
        <v>19</v>
      </c>
      <c r="F173" s="239" t="s">
        <v>158</v>
      </c>
      <c r="G173" s="237"/>
      <c r="H173" s="240">
        <v>586.48000000000002</v>
      </c>
      <c r="I173" s="241"/>
      <c r="J173" s="237"/>
      <c r="K173" s="237"/>
      <c r="L173" s="242"/>
      <c r="M173" s="260"/>
      <c r="N173" s="261"/>
      <c r="O173" s="261"/>
      <c r="P173" s="261"/>
      <c r="Q173" s="261"/>
      <c r="R173" s="261"/>
      <c r="S173" s="261"/>
      <c r="T173" s="262"/>
      <c r="U173" s="14"/>
      <c r="V173" s="14"/>
      <c r="W173" s="14"/>
      <c r="X173" s="14"/>
      <c r="Y173" s="14"/>
      <c r="Z173" s="14"/>
      <c r="AA173" s="14"/>
      <c r="AB173" s="14"/>
      <c r="AC173" s="14"/>
      <c r="AD173" s="14"/>
      <c r="AE173" s="14"/>
      <c r="AT173" s="246" t="s">
        <v>146</v>
      </c>
      <c r="AU173" s="246" t="s">
        <v>80</v>
      </c>
      <c r="AV173" s="14" t="s">
        <v>144</v>
      </c>
      <c r="AW173" s="14" t="s">
        <v>33</v>
      </c>
      <c r="AX173" s="14" t="s">
        <v>80</v>
      </c>
      <c r="AY173" s="246" t="s">
        <v>136</v>
      </c>
    </row>
    <row r="174" s="2" customFormat="1" ht="6.96" customHeight="1">
      <c r="A174" s="37"/>
      <c r="B174" s="58"/>
      <c r="C174" s="59"/>
      <c r="D174" s="59"/>
      <c r="E174" s="59"/>
      <c r="F174" s="59"/>
      <c r="G174" s="59"/>
      <c r="H174" s="59"/>
      <c r="I174" s="59"/>
      <c r="J174" s="59"/>
      <c r="K174" s="59"/>
      <c r="L174" s="43"/>
      <c r="M174" s="37"/>
      <c r="O174" s="37"/>
      <c r="P174" s="37"/>
      <c r="Q174" s="37"/>
      <c r="R174" s="37"/>
      <c r="S174" s="37"/>
      <c r="T174" s="37"/>
      <c r="U174" s="37"/>
      <c r="V174" s="37"/>
      <c r="W174" s="37"/>
      <c r="X174" s="37"/>
      <c r="Y174" s="37"/>
      <c r="Z174" s="37"/>
      <c r="AA174" s="37"/>
      <c r="AB174" s="37"/>
      <c r="AC174" s="37"/>
      <c r="AD174" s="37"/>
      <c r="AE174" s="37"/>
    </row>
  </sheetData>
  <sheetProtection sheet="1" autoFilter="0" formatColumns="0" formatRows="0" objects="1" scenarios="1" spinCount="100000" saltValue="ObP9eaObYSETPtvMeeRti1qVoIkcKdMkh+gSyCKBVQ1WqzpCDm0FilICIf/Zg3/deuUtmr1090e491hkRUWoqQ==" hashValue="3vZ7pWD7JqBiAC1xS1WBJL+vWArjXS08+QvE3JT9anZDkxkx6/6xtJrFEgbnBnoavcB6HnfP4g7Sh0hvzLhq3w==" algorithmName="SHA-512" password="CC35"/>
  <autoFilter ref="C81:K173"/>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88</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517</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ROUND(J83,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ROUND((SUM(BE83:BE137)),  2)</f>
        <v>0</v>
      </c>
      <c r="G33" s="37"/>
      <c r="H33" s="37"/>
      <c r="I33" s="156">
        <v>0.20999999999999999</v>
      </c>
      <c r="J33" s="155">
        <f>ROUND(((SUM(BE83:BE137))*I33),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ROUND((SUM(BF83:BF137)),  2)</f>
        <v>0</v>
      </c>
      <c r="G34" s="37"/>
      <c r="H34" s="37"/>
      <c r="I34" s="156">
        <v>0.12</v>
      </c>
      <c r="J34" s="155">
        <f>ROUND(((SUM(BF83:BF137))*I34),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ROUND((SUM(BG83:BG137)),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ROUND((SUM(BH83:BH137)),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ROUND((SUM(BI83:BI137)),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SO 03 - Oprava přejezdu P5213</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J83</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118</v>
      </c>
      <c r="E60" s="176"/>
      <c r="F60" s="176"/>
      <c r="G60" s="176"/>
      <c r="H60" s="176"/>
      <c r="I60" s="176"/>
      <c r="J60" s="177">
        <f>J84</f>
        <v>0</v>
      </c>
      <c r="K60" s="174"/>
      <c r="L60" s="178"/>
      <c r="S60" s="9"/>
      <c r="T60" s="9"/>
      <c r="U60" s="9"/>
      <c r="V60" s="9"/>
      <c r="W60" s="9"/>
      <c r="X60" s="9"/>
      <c r="Y60" s="9"/>
      <c r="Z60" s="9"/>
      <c r="AA60" s="9"/>
      <c r="AB60" s="9"/>
      <c r="AC60" s="9"/>
      <c r="AD60" s="9"/>
      <c r="AE60" s="9"/>
    </row>
    <row r="61" s="10" customFormat="1" ht="19.92" customHeight="1">
      <c r="A61" s="10"/>
      <c r="B61" s="179"/>
      <c r="C61" s="124"/>
      <c r="D61" s="180" t="s">
        <v>119</v>
      </c>
      <c r="E61" s="181"/>
      <c r="F61" s="181"/>
      <c r="G61" s="181"/>
      <c r="H61" s="181"/>
      <c r="I61" s="181"/>
      <c r="J61" s="182">
        <f>J85</f>
        <v>0</v>
      </c>
      <c r="K61" s="124"/>
      <c r="L61" s="183"/>
      <c r="S61" s="10"/>
      <c r="T61" s="10"/>
      <c r="U61" s="10"/>
      <c r="V61" s="10"/>
      <c r="W61" s="10"/>
      <c r="X61" s="10"/>
      <c r="Y61" s="10"/>
      <c r="Z61" s="10"/>
      <c r="AA61" s="10"/>
      <c r="AB61" s="10"/>
      <c r="AC61" s="10"/>
      <c r="AD61" s="10"/>
      <c r="AE61" s="10"/>
    </row>
    <row r="62" s="10" customFormat="1" ht="19.92" customHeight="1">
      <c r="A62" s="10"/>
      <c r="B62" s="179"/>
      <c r="C62" s="124"/>
      <c r="D62" s="180" t="s">
        <v>518</v>
      </c>
      <c r="E62" s="181"/>
      <c r="F62" s="181"/>
      <c r="G62" s="181"/>
      <c r="H62" s="181"/>
      <c r="I62" s="181"/>
      <c r="J62" s="182">
        <f>J119</f>
        <v>0</v>
      </c>
      <c r="K62" s="124"/>
      <c r="L62" s="183"/>
      <c r="S62" s="10"/>
      <c r="T62" s="10"/>
      <c r="U62" s="10"/>
      <c r="V62" s="10"/>
      <c r="W62" s="10"/>
      <c r="X62" s="10"/>
      <c r="Y62" s="10"/>
      <c r="Z62" s="10"/>
      <c r="AA62" s="10"/>
      <c r="AB62" s="10"/>
      <c r="AC62" s="10"/>
      <c r="AD62" s="10"/>
      <c r="AE62" s="10"/>
    </row>
    <row r="63" s="9" customFormat="1" ht="24.96" customHeight="1">
      <c r="A63" s="9"/>
      <c r="B63" s="173"/>
      <c r="C63" s="174"/>
      <c r="D63" s="175" t="s">
        <v>120</v>
      </c>
      <c r="E63" s="176"/>
      <c r="F63" s="176"/>
      <c r="G63" s="176"/>
      <c r="H63" s="176"/>
      <c r="I63" s="176"/>
      <c r="J63" s="177">
        <f>J126</f>
        <v>0</v>
      </c>
      <c r="K63" s="174"/>
      <c r="L63" s="178"/>
      <c r="S63" s="9"/>
      <c r="T63" s="9"/>
      <c r="U63" s="9"/>
      <c r="V63" s="9"/>
      <c r="W63" s="9"/>
      <c r="X63" s="9"/>
      <c r="Y63" s="9"/>
      <c r="Z63" s="9"/>
      <c r="AA63" s="9"/>
      <c r="AB63" s="9"/>
      <c r="AC63" s="9"/>
      <c r="AD63" s="9"/>
      <c r="AE63" s="9"/>
    </row>
    <row r="64" s="2" customFormat="1" ht="21.84" customHeight="1">
      <c r="A64" s="37"/>
      <c r="B64" s="38"/>
      <c r="C64" s="39"/>
      <c r="D64" s="39"/>
      <c r="E64" s="39"/>
      <c r="F64" s="39"/>
      <c r="G64" s="39"/>
      <c r="H64" s="39"/>
      <c r="I64" s="39"/>
      <c r="J64" s="39"/>
      <c r="K64" s="39"/>
      <c r="L64" s="143"/>
      <c r="S64" s="37"/>
      <c r="T64" s="37"/>
      <c r="U64" s="37"/>
      <c r="V64" s="37"/>
      <c r="W64" s="37"/>
      <c r="X64" s="37"/>
      <c r="Y64" s="37"/>
      <c r="Z64" s="37"/>
      <c r="AA64" s="37"/>
      <c r="AB64" s="37"/>
      <c r="AC64" s="37"/>
      <c r="AD64" s="37"/>
      <c r="AE64" s="37"/>
    </row>
    <row r="65" s="2" customFormat="1" ht="6.96" customHeight="1">
      <c r="A65" s="37"/>
      <c r="B65" s="58"/>
      <c r="C65" s="59"/>
      <c r="D65" s="59"/>
      <c r="E65" s="59"/>
      <c r="F65" s="59"/>
      <c r="G65" s="59"/>
      <c r="H65" s="59"/>
      <c r="I65" s="59"/>
      <c r="J65" s="59"/>
      <c r="K65" s="59"/>
      <c r="L65" s="143"/>
      <c r="S65" s="37"/>
      <c r="T65" s="37"/>
      <c r="U65" s="37"/>
      <c r="V65" s="37"/>
      <c r="W65" s="37"/>
      <c r="X65" s="37"/>
      <c r="Y65" s="37"/>
      <c r="Z65" s="37"/>
      <c r="AA65" s="37"/>
      <c r="AB65" s="37"/>
      <c r="AC65" s="37"/>
      <c r="AD65" s="37"/>
      <c r="AE65" s="37"/>
    </row>
    <row r="69" s="2" customFormat="1" ht="6.96" customHeight="1">
      <c r="A69" s="37"/>
      <c r="B69" s="60"/>
      <c r="C69" s="61"/>
      <c r="D69" s="61"/>
      <c r="E69" s="61"/>
      <c r="F69" s="61"/>
      <c r="G69" s="61"/>
      <c r="H69" s="61"/>
      <c r="I69" s="61"/>
      <c r="J69" s="61"/>
      <c r="K69" s="61"/>
      <c r="L69" s="143"/>
      <c r="S69" s="37"/>
      <c r="T69" s="37"/>
      <c r="U69" s="37"/>
      <c r="V69" s="37"/>
      <c r="W69" s="37"/>
      <c r="X69" s="37"/>
      <c r="Y69" s="37"/>
      <c r="Z69" s="37"/>
      <c r="AA69" s="37"/>
      <c r="AB69" s="37"/>
      <c r="AC69" s="37"/>
      <c r="AD69" s="37"/>
      <c r="AE69" s="37"/>
    </row>
    <row r="70" s="2" customFormat="1" ht="24.96" customHeight="1">
      <c r="A70" s="37"/>
      <c r="B70" s="38"/>
      <c r="C70" s="22" t="s">
        <v>121</v>
      </c>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6.96" customHeight="1">
      <c r="A71" s="37"/>
      <c r="B71" s="38"/>
      <c r="C71" s="39"/>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12" customHeight="1">
      <c r="A72" s="37"/>
      <c r="B72" s="38"/>
      <c r="C72" s="31" t="s">
        <v>16</v>
      </c>
      <c r="D72" s="39"/>
      <c r="E72" s="39"/>
      <c r="F72" s="39"/>
      <c r="G72" s="39"/>
      <c r="H72" s="39"/>
      <c r="I72" s="39"/>
      <c r="J72" s="39"/>
      <c r="K72" s="39"/>
      <c r="L72" s="143"/>
      <c r="S72" s="37"/>
      <c r="T72" s="37"/>
      <c r="U72" s="37"/>
      <c r="V72" s="37"/>
      <c r="W72" s="37"/>
      <c r="X72" s="37"/>
      <c r="Y72" s="37"/>
      <c r="Z72" s="37"/>
      <c r="AA72" s="37"/>
      <c r="AB72" s="37"/>
      <c r="AC72" s="37"/>
      <c r="AD72" s="37"/>
      <c r="AE72" s="37"/>
    </row>
    <row r="73" s="2" customFormat="1" ht="16.5" customHeight="1">
      <c r="A73" s="37"/>
      <c r="B73" s="38"/>
      <c r="C73" s="39"/>
      <c r="D73" s="39"/>
      <c r="E73" s="168" t="str">
        <f>E7</f>
        <v>Oprava trati v úseku Hradec Králové - Předměřice n. L.</v>
      </c>
      <c r="F73" s="31"/>
      <c r="G73" s="31"/>
      <c r="H73" s="31"/>
      <c r="I73" s="39"/>
      <c r="J73" s="39"/>
      <c r="K73" s="39"/>
      <c r="L73" s="143"/>
      <c r="S73" s="37"/>
      <c r="T73" s="37"/>
      <c r="U73" s="37"/>
      <c r="V73" s="37"/>
      <c r="W73" s="37"/>
      <c r="X73" s="37"/>
      <c r="Y73" s="37"/>
      <c r="Z73" s="37"/>
      <c r="AA73" s="37"/>
      <c r="AB73" s="37"/>
      <c r="AC73" s="37"/>
      <c r="AD73" s="37"/>
      <c r="AE73" s="37"/>
    </row>
    <row r="74" s="2" customFormat="1" ht="12" customHeight="1">
      <c r="A74" s="37"/>
      <c r="B74" s="38"/>
      <c r="C74" s="31" t="s">
        <v>112</v>
      </c>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6.5" customHeight="1">
      <c r="A75" s="37"/>
      <c r="B75" s="38"/>
      <c r="C75" s="39"/>
      <c r="D75" s="39"/>
      <c r="E75" s="68" t="str">
        <f>E9</f>
        <v>SO 03 - Oprava přejezdu P5213</v>
      </c>
      <c r="F75" s="39"/>
      <c r="G75" s="39"/>
      <c r="H75" s="39"/>
      <c r="I75" s="39"/>
      <c r="J75" s="39"/>
      <c r="K75" s="39"/>
      <c r="L75" s="14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43"/>
      <c r="S76" s="37"/>
      <c r="T76" s="37"/>
      <c r="U76" s="37"/>
      <c r="V76" s="37"/>
      <c r="W76" s="37"/>
      <c r="X76" s="37"/>
      <c r="Y76" s="37"/>
      <c r="Z76" s="37"/>
      <c r="AA76" s="37"/>
      <c r="AB76" s="37"/>
      <c r="AC76" s="37"/>
      <c r="AD76" s="37"/>
      <c r="AE76" s="37"/>
    </row>
    <row r="77" s="2" customFormat="1" ht="12" customHeight="1">
      <c r="A77" s="37"/>
      <c r="B77" s="38"/>
      <c r="C77" s="31" t="s">
        <v>21</v>
      </c>
      <c r="D77" s="39"/>
      <c r="E77" s="39"/>
      <c r="F77" s="26" t="str">
        <f>F12</f>
        <v>TÚ Hradec Králové - Předměřice n. L.</v>
      </c>
      <c r="G77" s="39"/>
      <c r="H77" s="39"/>
      <c r="I77" s="31" t="s">
        <v>23</v>
      </c>
      <c r="J77" s="71" t="str">
        <f>IF(J12="","",J12)</f>
        <v>10. 1. 2024</v>
      </c>
      <c r="K77" s="39"/>
      <c r="L77" s="14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43"/>
      <c r="S78" s="37"/>
      <c r="T78" s="37"/>
      <c r="U78" s="37"/>
      <c r="V78" s="37"/>
      <c r="W78" s="37"/>
      <c r="X78" s="37"/>
      <c r="Y78" s="37"/>
      <c r="Z78" s="37"/>
      <c r="AA78" s="37"/>
      <c r="AB78" s="37"/>
      <c r="AC78" s="37"/>
      <c r="AD78" s="37"/>
      <c r="AE78" s="37"/>
    </row>
    <row r="79" s="2" customFormat="1" ht="15.15" customHeight="1">
      <c r="A79" s="37"/>
      <c r="B79" s="38"/>
      <c r="C79" s="31" t="s">
        <v>25</v>
      </c>
      <c r="D79" s="39"/>
      <c r="E79" s="39"/>
      <c r="F79" s="26" t="str">
        <f>E15</f>
        <v>Správa železnic, s.o.</v>
      </c>
      <c r="G79" s="39"/>
      <c r="H79" s="39"/>
      <c r="I79" s="31" t="s">
        <v>31</v>
      </c>
      <c r="J79" s="35" t="str">
        <f>E21</f>
        <v>Bez PD</v>
      </c>
      <c r="K79" s="39"/>
      <c r="L79" s="143"/>
      <c r="S79" s="37"/>
      <c r="T79" s="37"/>
      <c r="U79" s="37"/>
      <c r="V79" s="37"/>
      <c r="W79" s="37"/>
      <c r="X79" s="37"/>
      <c r="Y79" s="37"/>
      <c r="Z79" s="37"/>
      <c r="AA79" s="37"/>
      <c r="AB79" s="37"/>
      <c r="AC79" s="37"/>
      <c r="AD79" s="37"/>
      <c r="AE79" s="37"/>
    </row>
    <row r="80" s="2" customFormat="1" ht="15.15" customHeight="1">
      <c r="A80" s="37"/>
      <c r="B80" s="38"/>
      <c r="C80" s="31" t="s">
        <v>29</v>
      </c>
      <c r="D80" s="39"/>
      <c r="E80" s="39"/>
      <c r="F80" s="26" t="str">
        <f>IF(E18="","",E18)</f>
        <v>Vyplň údaj</v>
      </c>
      <c r="G80" s="39"/>
      <c r="H80" s="39"/>
      <c r="I80" s="31" t="s">
        <v>34</v>
      </c>
      <c r="J80" s="35" t="str">
        <f>E24</f>
        <v>ST Hradec Králové</v>
      </c>
      <c r="K80" s="39"/>
      <c r="L80" s="143"/>
      <c r="S80" s="37"/>
      <c r="T80" s="37"/>
      <c r="U80" s="37"/>
      <c r="V80" s="37"/>
      <c r="W80" s="37"/>
      <c r="X80" s="37"/>
      <c r="Y80" s="37"/>
      <c r="Z80" s="37"/>
      <c r="AA80" s="37"/>
      <c r="AB80" s="37"/>
      <c r="AC80" s="37"/>
      <c r="AD80" s="37"/>
      <c r="AE80" s="37"/>
    </row>
    <row r="81" s="2" customFormat="1" ht="10.32" customHeight="1">
      <c r="A81" s="37"/>
      <c r="B81" s="38"/>
      <c r="C81" s="39"/>
      <c r="D81" s="39"/>
      <c r="E81" s="39"/>
      <c r="F81" s="39"/>
      <c r="G81" s="39"/>
      <c r="H81" s="39"/>
      <c r="I81" s="39"/>
      <c r="J81" s="39"/>
      <c r="K81" s="39"/>
      <c r="L81" s="143"/>
      <c r="S81" s="37"/>
      <c r="T81" s="37"/>
      <c r="U81" s="37"/>
      <c r="V81" s="37"/>
      <c r="W81" s="37"/>
      <c r="X81" s="37"/>
      <c r="Y81" s="37"/>
      <c r="Z81" s="37"/>
      <c r="AA81" s="37"/>
      <c r="AB81" s="37"/>
      <c r="AC81" s="37"/>
      <c r="AD81" s="37"/>
      <c r="AE81" s="37"/>
    </row>
    <row r="82" s="11" customFormat="1" ht="29.28" customHeight="1">
      <c r="A82" s="184"/>
      <c r="B82" s="185"/>
      <c r="C82" s="186" t="s">
        <v>122</v>
      </c>
      <c r="D82" s="187" t="s">
        <v>57</v>
      </c>
      <c r="E82" s="187" t="s">
        <v>53</v>
      </c>
      <c r="F82" s="187" t="s">
        <v>54</v>
      </c>
      <c r="G82" s="187" t="s">
        <v>123</v>
      </c>
      <c r="H82" s="187" t="s">
        <v>124</v>
      </c>
      <c r="I82" s="187" t="s">
        <v>125</v>
      </c>
      <c r="J82" s="187" t="s">
        <v>116</v>
      </c>
      <c r="K82" s="188" t="s">
        <v>126</v>
      </c>
      <c r="L82" s="189"/>
      <c r="M82" s="91" t="s">
        <v>19</v>
      </c>
      <c r="N82" s="92" t="s">
        <v>42</v>
      </c>
      <c r="O82" s="92" t="s">
        <v>127</v>
      </c>
      <c r="P82" s="92" t="s">
        <v>128</v>
      </c>
      <c r="Q82" s="92" t="s">
        <v>129</v>
      </c>
      <c r="R82" s="92" t="s">
        <v>130</v>
      </c>
      <c r="S82" s="92" t="s">
        <v>131</v>
      </c>
      <c r="T82" s="93" t="s">
        <v>132</v>
      </c>
      <c r="U82" s="184"/>
      <c r="V82" s="184"/>
      <c r="W82" s="184"/>
      <c r="X82" s="184"/>
      <c r="Y82" s="184"/>
      <c r="Z82" s="184"/>
      <c r="AA82" s="184"/>
      <c r="AB82" s="184"/>
      <c r="AC82" s="184"/>
      <c r="AD82" s="184"/>
      <c r="AE82" s="184"/>
    </row>
    <row r="83" s="2" customFormat="1" ht="22.8" customHeight="1">
      <c r="A83" s="37"/>
      <c r="B83" s="38"/>
      <c r="C83" s="98" t="s">
        <v>133</v>
      </c>
      <c r="D83" s="39"/>
      <c r="E83" s="39"/>
      <c r="F83" s="39"/>
      <c r="G83" s="39"/>
      <c r="H83" s="39"/>
      <c r="I83" s="39"/>
      <c r="J83" s="190">
        <f>BK83</f>
        <v>0</v>
      </c>
      <c r="K83" s="39"/>
      <c r="L83" s="43"/>
      <c r="M83" s="94"/>
      <c r="N83" s="191"/>
      <c r="O83" s="95"/>
      <c r="P83" s="192">
        <f>P84+P126</f>
        <v>0</v>
      </c>
      <c r="Q83" s="95"/>
      <c r="R83" s="192">
        <f>R84+R126</f>
        <v>0.016080000000000001</v>
      </c>
      <c r="S83" s="95"/>
      <c r="T83" s="193">
        <f>T84+T126</f>
        <v>0</v>
      </c>
      <c r="U83" s="37"/>
      <c r="V83" s="37"/>
      <c r="W83" s="37"/>
      <c r="X83" s="37"/>
      <c r="Y83" s="37"/>
      <c r="Z83" s="37"/>
      <c r="AA83" s="37"/>
      <c r="AB83" s="37"/>
      <c r="AC83" s="37"/>
      <c r="AD83" s="37"/>
      <c r="AE83" s="37"/>
      <c r="AT83" s="16" t="s">
        <v>71</v>
      </c>
      <c r="AU83" s="16" t="s">
        <v>117</v>
      </c>
      <c r="BK83" s="194">
        <f>BK84+BK126</f>
        <v>0</v>
      </c>
    </row>
    <row r="84" s="12" customFormat="1" ht="25.92" customHeight="1">
      <c r="A84" s="12"/>
      <c r="B84" s="195"/>
      <c r="C84" s="196"/>
      <c r="D84" s="197" t="s">
        <v>71</v>
      </c>
      <c r="E84" s="198" t="s">
        <v>134</v>
      </c>
      <c r="F84" s="198" t="s">
        <v>135</v>
      </c>
      <c r="G84" s="196"/>
      <c r="H84" s="196"/>
      <c r="I84" s="199"/>
      <c r="J84" s="200">
        <f>BK84</f>
        <v>0</v>
      </c>
      <c r="K84" s="196"/>
      <c r="L84" s="201"/>
      <c r="M84" s="202"/>
      <c r="N84" s="203"/>
      <c r="O84" s="203"/>
      <c r="P84" s="204">
        <f>P85+P119</f>
        <v>0</v>
      </c>
      <c r="Q84" s="203"/>
      <c r="R84" s="204">
        <f>R85+R119</f>
        <v>0.016080000000000001</v>
      </c>
      <c r="S84" s="203"/>
      <c r="T84" s="205">
        <f>T85+T119</f>
        <v>0</v>
      </c>
      <c r="U84" s="12"/>
      <c r="V84" s="12"/>
      <c r="W84" s="12"/>
      <c r="X84" s="12"/>
      <c r="Y84" s="12"/>
      <c r="Z84" s="12"/>
      <c r="AA84" s="12"/>
      <c r="AB84" s="12"/>
      <c r="AC84" s="12"/>
      <c r="AD84" s="12"/>
      <c r="AE84" s="12"/>
      <c r="AR84" s="206" t="s">
        <v>80</v>
      </c>
      <c r="AT84" s="207" t="s">
        <v>71</v>
      </c>
      <c r="AU84" s="207" t="s">
        <v>72</v>
      </c>
      <c r="AY84" s="206" t="s">
        <v>136</v>
      </c>
      <c r="BK84" s="208">
        <f>BK85+BK119</f>
        <v>0</v>
      </c>
    </row>
    <row r="85" s="12" customFormat="1" ht="22.8" customHeight="1">
      <c r="A85" s="12"/>
      <c r="B85" s="195"/>
      <c r="C85" s="196"/>
      <c r="D85" s="197" t="s">
        <v>71</v>
      </c>
      <c r="E85" s="209" t="s">
        <v>137</v>
      </c>
      <c r="F85" s="209" t="s">
        <v>138</v>
      </c>
      <c r="G85" s="196"/>
      <c r="H85" s="196"/>
      <c r="I85" s="199"/>
      <c r="J85" s="210">
        <f>BK85</f>
        <v>0</v>
      </c>
      <c r="K85" s="196"/>
      <c r="L85" s="201"/>
      <c r="M85" s="202"/>
      <c r="N85" s="203"/>
      <c r="O85" s="203"/>
      <c r="P85" s="204">
        <f>SUM(P86:P118)</f>
        <v>0</v>
      </c>
      <c r="Q85" s="203"/>
      <c r="R85" s="204">
        <f>SUM(R86:R118)</f>
        <v>0</v>
      </c>
      <c r="S85" s="203"/>
      <c r="T85" s="205">
        <f>SUM(T86:T118)</f>
        <v>0</v>
      </c>
      <c r="U85" s="12"/>
      <c r="V85" s="12"/>
      <c r="W85" s="12"/>
      <c r="X85" s="12"/>
      <c r="Y85" s="12"/>
      <c r="Z85" s="12"/>
      <c r="AA85" s="12"/>
      <c r="AB85" s="12"/>
      <c r="AC85" s="12"/>
      <c r="AD85" s="12"/>
      <c r="AE85" s="12"/>
      <c r="AR85" s="206" t="s">
        <v>80</v>
      </c>
      <c r="AT85" s="207" t="s">
        <v>71</v>
      </c>
      <c r="AU85" s="207" t="s">
        <v>80</v>
      </c>
      <c r="AY85" s="206" t="s">
        <v>136</v>
      </c>
      <c r="BK85" s="208">
        <f>SUM(BK86:BK118)</f>
        <v>0</v>
      </c>
    </row>
    <row r="86" s="2" customFormat="1" ht="37.8" customHeight="1">
      <c r="A86" s="37"/>
      <c r="B86" s="38"/>
      <c r="C86" s="211" t="s">
        <v>80</v>
      </c>
      <c r="D86" s="211" t="s">
        <v>139</v>
      </c>
      <c r="E86" s="212" t="s">
        <v>519</v>
      </c>
      <c r="F86" s="213" t="s">
        <v>520</v>
      </c>
      <c r="G86" s="214" t="s">
        <v>171</v>
      </c>
      <c r="H86" s="215">
        <v>14</v>
      </c>
      <c r="I86" s="216"/>
      <c r="J86" s="217">
        <f>ROUND(I86*H86,2)</f>
        <v>0</v>
      </c>
      <c r="K86" s="213" t="s">
        <v>143</v>
      </c>
      <c r="L86" s="43"/>
      <c r="M86" s="218" t="s">
        <v>19</v>
      </c>
      <c r="N86" s="219" t="s">
        <v>43</v>
      </c>
      <c r="O86" s="83"/>
      <c r="P86" s="220">
        <f>O86*H86</f>
        <v>0</v>
      </c>
      <c r="Q86" s="220">
        <v>0</v>
      </c>
      <c r="R86" s="220">
        <f>Q86*H86</f>
        <v>0</v>
      </c>
      <c r="S86" s="220">
        <v>0</v>
      </c>
      <c r="T86" s="221">
        <f>S86*H86</f>
        <v>0</v>
      </c>
      <c r="U86" s="37"/>
      <c r="V86" s="37"/>
      <c r="W86" s="37"/>
      <c r="X86" s="37"/>
      <c r="Y86" s="37"/>
      <c r="Z86" s="37"/>
      <c r="AA86" s="37"/>
      <c r="AB86" s="37"/>
      <c r="AC86" s="37"/>
      <c r="AD86" s="37"/>
      <c r="AE86" s="37"/>
      <c r="AR86" s="222" t="s">
        <v>144</v>
      </c>
      <c r="AT86" s="222" t="s">
        <v>139</v>
      </c>
      <c r="AU86" s="222" t="s">
        <v>82</v>
      </c>
      <c r="AY86" s="16" t="s">
        <v>136</v>
      </c>
      <c r="BE86" s="223">
        <f>IF(N86="základní",J86,0)</f>
        <v>0</v>
      </c>
      <c r="BF86" s="223">
        <f>IF(N86="snížená",J86,0)</f>
        <v>0</v>
      </c>
      <c r="BG86" s="223">
        <f>IF(N86="zákl. přenesená",J86,0)</f>
        <v>0</v>
      </c>
      <c r="BH86" s="223">
        <f>IF(N86="sníž. přenesená",J86,0)</f>
        <v>0</v>
      </c>
      <c r="BI86" s="223">
        <f>IF(N86="nulová",J86,0)</f>
        <v>0</v>
      </c>
      <c r="BJ86" s="16" t="s">
        <v>80</v>
      </c>
      <c r="BK86" s="223">
        <f>ROUND(I86*H86,2)</f>
        <v>0</v>
      </c>
      <c r="BL86" s="16" t="s">
        <v>144</v>
      </c>
      <c r="BM86" s="222" t="s">
        <v>521</v>
      </c>
    </row>
    <row r="87" s="13" customFormat="1">
      <c r="A87" s="13"/>
      <c r="B87" s="224"/>
      <c r="C87" s="225"/>
      <c r="D87" s="226" t="s">
        <v>146</v>
      </c>
      <c r="E87" s="227" t="s">
        <v>19</v>
      </c>
      <c r="F87" s="228" t="s">
        <v>522</v>
      </c>
      <c r="G87" s="225"/>
      <c r="H87" s="229">
        <v>14</v>
      </c>
      <c r="I87" s="230"/>
      <c r="J87" s="225"/>
      <c r="K87" s="225"/>
      <c r="L87" s="231"/>
      <c r="M87" s="232"/>
      <c r="N87" s="233"/>
      <c r="O87" s="233"/>
      <c r="P87" s="233"/>
      <c r="Q87" s="233"/>
      <c r="R87" s="233"/>
      <c r="S87" s="233"/>
      <c r="T87" s="234"/>
      <c r="U87" s="13"/>
      <c r="V87" s="13"/>
      <c r="W87" s="13"/>
      <c r="X87" s="13"/>
      <c r="Y87" s="13"/>
      <c r="Z87" s="13"/>
      <c r="AA87" s="13"/>
      <c r="AB87" s="13"/>
      <c r="AC87" s="13"/>
      <c r="AD87" s="13"/>
      <c r="AE87" s="13"/>
      <c r="AT87" s="235" t="s">
        <v>146</v>
      </c>
      <c r="AU87" s="235" t="s">
        <v>82</v>
      </c>
      <c r="AV87" s="13" t="s">
        <v>82</v>
      </c>
      <c r="AW87" s="13" t="s">
        <v>33</v>
      </c>
      <c r="AX87" s="13" t="s">
        <v>80</v>
      </c>
      <c r="AY87" s="235" t="s">
        <v>136</v>
      </c>
    </row>
    <row r="88" s="2" customFormat="1" ht="55.5" customHeight="1">
      <c r="A88" s="37"/>
      <c r="B88" s="38"/>
      <c r="C88" s="211" t="s">
        <v>82</v>
      </c>
      <c r="D88" s="211" t="s">
        <v>139</v>
      </c>
      <c r="E88" s="212" t="s">
        <v>523</v>
      </c>
      <c r="F88" s="213" t="s">
        <v>524</v>
      </c>
      <c r="G88" s="214" t="s">
        <v>142</v>
      </c>
      <c r="H88" s="215">
        <v>71.140000000000001</v>
      </c>
      <c r="I88" s="216"/>
      <c r="J88" s="217">
        <f>ROUND(I88*H88,2)</f>
        <v>0</v>
      </c>
      <c r="K88" s="213" t="s">
        <v>143</v>
      </c>
      <c r="L88" s="43"/>
      <c r="M88" s="218" t="s">
        <v>19</v>
      </c>
      <c r="N88" s="219" t="s">
        <v>43</v>
      </c>
      <c r="O88" s="83"/>
      <c r="P88" s="220">
        <f>O88*H88</f>
        <v>0</v>
      </c>
      <c r="Q88" s="220">
        <v>0</v>
      </c>
      <c r="R88" s="220">
        <f>Q88*H88</f>
        <v>0</v>
      </c>
      <c r="S88" s="220">
        <v>0</v>
      </c>
      <c r="T88" s="221">
        <f>S88*H88</f>
        <v>0</v>
      </c>
      <c r="U88" s="37"/>
      <c r="V88" s="37"/>
      <c r="W88" s="37"/>
      <c r="X88" s="37"/>
      <c r="Y88" s="37"/>
      <c r="Z88" s="37"/>
      <c r="AA88" s="37"/>
      <c r="AB88" s="37"/>
      <c r="AC88" s="37"/>
      <c r="AD88" s="37"/>
      <c r="AE88" s="37"/>
      <c r="AR88" s="222" t="s">
        <v>144</v>
      </c>
      <c r="AT88" s="222" t="s">
        <v>139</v>
      </c>
      <c r="AU88" s="222" t="s">
        <v>82</v>
      </c>
      <c r="AY88" s="16" t="s">
        <v>136</v>
      </c>
      <c r="BE88" s="223">
        <f>IF(N88="základní",J88,0)</f>
        <v>0</v>
      </c>
      <c r="BF88" s="223">
        <f>IF(N88="snížená",J88,0)</f>
        <v>0</v>
      </c>
      <c r="BG88" s="223">
        <f>IF(N88="zákl. přenesená",J88,0)</f>
        <v>0</v>
      </c>
      <c r="BH88" s="223">
        <f>IF(N88="sníž. přenesená",J88,0)</f>
        <v>0</v>
      </c>
      <c r="BI88" s="223">
        <f>IF(N88="nulová",J88,0)</f>
        <v>0</v>
      </c>
      <c r="BJ88" s="16" t="s">
        <v>80</v>
      </c>
      <c r="BK88" s="223">
        <f>ROUND(I88*H88,2)</f>
        <v>0</v>
      </c>
      <c r="BL88" s="16" t="s">
        <v>144</v>
      </c>
      <c r="BM88" s="222" t="s">
        <v>525</v>
      </c>
    </row>
    <row r="89" s="13" customFormat="1">
      <c r="A89" s="13"/>
      <c r="B89" s="224"/>
      <c r="C89" s="225"/>
      <c r="D89" s="226" t="s">
        <v>146</v>
      </c>
      <c r="E89" s="227" t="s">
        <v>19</v>
      </c>
      <c r="F89" s="228" t="s">
        <v>526</v>
      </c>
      <c r="G89" s="225"/>
      <c r="H89" s="229">
        <v>50.140000000000001</v>
      </c>
      <c r="I89" s="230"/>
      <c r="J89" s="225"/>
      <c r="K89" s="225"/>
      <c r="L89" s="231"/>
      <c r="M89" s="232"/>
      <c r="N89" s="233"/>
      <c r="O89" s="233"/>
      <c r="P89" s="233"/>
      <c r="Q89" s="233"/>
      <c r="R89" s="233"/>
      <c r="S89" s="233"/>
      <c r="T89" s="234"/>
      <c r="U89" s="13"/>
      <c r="V89" s="13"/>
      <c r="W89" s="13"/>
      <c r="X89" s="13"/>
      <c r="Y89" s="13"/>
      <c r="Z89" s="13"/>
      <c r="AA89" s="13"/>
      <c r="AB89" s="13"/>
      <c r="AC89" s="13"/>
      <c r="AD89" s="13"/>
      <c r="AE89" s="13"/>
      <c r="AT89" s="235" t="s">
        <v>146</v>
      </c>
      <c r="AU89" s="235" t="s">
        <v>82</v>
      </c>
      <c r="AV89" s="13" t="s">
        <v>82</v>
      </c>
      <c r="AW89" s="13" t="s">
        <v>33</v>
      </c>
      <c r="AX89" s="13" t="s">
        <v>72</v>
      </c>
      <c r="AY89" s="235" t="s">
        <v>136</v>
      </c>
    </row>
    <row r="90" s="13" customFormat="1">
      <c r="A90" s="13"/>
      <c r="B90" s="224"/>
      <c r="C90" s="225"/>
      <c r="D90" s="226" t="s">
        <v>146</v>
      </c>
      <c r="E90" s="227" t="s">
        <v>19</v>
      </c>
      <c r="F90" s="228" t="s">
        <v>527</v>
      </c>
      <c r="G90" s="225"/>
      <c r="H90" s="229">
        <v>21</v>
      </c>
      <c r="I90" s="230"/>
      <c r="J90" s="225"/>
      <c r="K90" s="225"/>
      <c r="L90" s="231"/>
      <c r="M90" s="232"/>
      <c r="N90" s="233"/>
      <c r="O90" s="233"/>
      <c r="P90" s="233"/>
      <c r="Q90" s="233"/>
      <c r="R90" s="233"/>
      <c r="S90" s="233"/>
      <c r="T90" s="234"/>
      <c r="U90" s="13"/>
      <c r="V90" s="13"/>
      <c r="W90" s="13"/>
      <c r="X90" s="13"/>
      <c r="Y90" s="13"/>
      <c r="Z90" s="13"/>
      <c r="AA90" s="13"/>
      <c r="AB90" s="13"/>
      <c r="AC90" s="13"/>
      <c r="AD90" s="13"/>
      <c r="AE90" s="13"/>
      <c r="AT90" s="235" t="s">
        <v>146</v>
      </c>
      <c r="AU90" s="235" t="s">
        <v>82</v>
      </c>
      <c r="AV90" s="13" t="s">
        <v>82</v>
      </c>
      <c r="AW90" s="13" t="s">
        <v>33</v>
      </c>
      <c r="AX90" s="13" t="s">
        <v>72</v>
      </c>
      <c r="AY90" s="235" t="s">
        <v>136</v>
      </c>
    </row>
    <row r="91" s="14" customFormat="1">
      <c r="A91" s="14"/>
      <c r="B91" s="236"/>
      <c r="C91" s="237"/>
      <c r="D91" s="226" t="s">
        <v>146</v>
      </c>
      <c r="E91" s="238" t="s">
        <v>19</v>
      </c>
      <c r="F91" s="239" t="s">
        <v>158</v>
      </c>
      <c r="G91" s="237"/>
      <c r="H91" s="240">
        <v>71.140000000000001</v>
      </c>
      <c r="I91" s="241"/>
      <c r="J91" s="237"/>
      <c r="K91" s="237"/>
      <c r="L91" s="242"/>
      <c r="M91" s="243"/>
      <c r="N91" s="244"/>
      <c r="O91" s="244"/>
      <c r="P91" s="244"/>
      <c r="Q91" s="244"/>
      <c r="R91" s="244"/>
      <c r="S91" s="244"/>
      <c r="T91" s="245"/>
      <c r="U91" s="14"/>
      <c r="V91" s="14"/>
      <c r="W91" s="14"/>
      <c r="X91" s="14"/>
      <c r="Y91" s="14"/>
      <c r="Z91" s="14"/>
      <c r="AA91" s="14"/>
      <c r="AB91" s="14"/>
      <c r="AC91" s="14"/>
      <c r="AD91" s="14"/>
      <c r="AE91" s="14"/>
      <c r="AT91" s="246" t="s">
        <v>146</v>
      </c>
      <c r="AU91" s="246" t="s">
        <v>82</v>
      </c>
      <c r="AV91" s="14" t="s">
        <v>144</v>
      </c>
      <c r="AW91" s="14" t="s">
        <v>33</v>
      </c>
      <c r="AX91" s="14" t="s">
        <v>80</v>
      </c>
      <c r="AY91" s="246" t="s">
        <v>136</v>
      </c>
    </row>
    <row r="92" s="2" customFormat="1" ht="49.05" customHeight="1">
      <c r="A92" s="37"/>
      <c r="B92" s="38"/>
      <c r="C92" s="211" t="s">
        <v>153</v>
      </c>
      <c r="D92" s="211" t="s">
        <v>139</v>
      </c>
      <c r="E92" s="212" t="s">
        <v>528</v>
      </c>
      <c r="F92" s="213" t="s">
        <v>529</v>
      </c>
      <c r="G92" s="214" t="s">
        <v>171</v>
      </c>
      <c r="H92" s="215">
        <v>14</v>
      </c>
      <c r="I92" s="216"/>
      <c r="J92" s="217">
        <f>ROUND(I92*H92,2)</f>
        <v>0</v>
      </c>
      <c r="K92" s="213" t="s">
        <v>143</v>
      </c>
      <c r="L92" s="43"/>
      <c r="M92" s="218" t="s">
        <v>19</v>
      </c>
      <c r="N92" s="219" t="s">
        <v>43</v>
      </c>
      <c r="O92" s="83"/>
      <c r="P92" s="220">
        <f>O92*H92</f>
        <v>0</v>
      </c>
      <c r="Q92" s="220">
        <v>0</v>
      </c>
      <c r="R92" s="220">
        <f>Q92*H92</f>
        <v>0</v>
      </c>
      <c r="S92" s="220">
        <v>0</v>
      </c>
      <c r="T92" s="221">
        <f>S92*H92</f>
        <v>0</v>
      </c>
      <c r="U92" s="37"/>
      <c r="V92" s="37"/>
      <c r="W92" s="37"/>
      <c r="X92" s="37"/>
      <c r="Y92" s="37"/>
      <c r="Z92" s="37"/>
      <c r="AA92" s="37"/>
      <c r="AB92" s="37"/>
      <c r="AC92" s="37"/>
      <c r="AD92" s="37"/>
      <c r="AE92" s="37"/>
      <c r="AR92" s="222" t="s">
        <v>144</v>
      </c>
      <c r="AT92" s="222" t="s">
        <v>139</v>
      </c>
      <c r="AU92" s="222" t="s">
        <v>82</v>
      </c>
      <c r="AY92" s="16" t="s">
        <v>136</v>
      </c>
      <c r="BE92" s="223">
        <f>IF(N92="základní",J92,0)</f>
        <v>0</v>
      </c>
      <c r="BF92" s="223">
        <f>IF(N92="snížená",J92,0)</f>
        <v>0</v>
      </c>
      <c r="BG92" s="223">
        <f>IF(N92="zákl. přenesená",J92,0)</f>
        <v>0</v>
      </c>
      <c r="BH92" s="223">
        <f>IF(N92="sníž. přenesená",J92,0)</f>
        <v>0</v>
      </c>
      <c r="BI92" s="223">
        <f>IF(N92="nulová",J92,0)</f>
        <v>0</v>
      </c>
      <c r="BJ92" s="16" t="s">
        <v>80</v>
      </c>
      <c r="BK92" s="223">
        <f>ROUND(I92*H92,2)</f>
        <v>0</v>
      </c>
      <c r="BL92" s="16" t="s">
        <v>144</v>
      </c>
      <c r="BM92" s="222" t="s">
        <v>530</v>
      </c>
    </row>
    <row r="93" s="13" customFormat="1">
      <c r="A93" s="13"/>
      <c r="B93" s="224"/>
      <c r="C93" s="225"/>
      <c r="D93" s="226" t="s">
        <v>146</v>
      </c>
      <c r="E93" s="227" t="s">
        <v>19</v>
      </c>
      <c r="F93" s="228" t="s">
        <v>522</v>
      </c>
      <c r="G93" s="225"/>
      <c r="H93" s="229">
        <v>14</v>
      </c>
      <c r="I93" s="230"/>
      <c r="J93" s="225"/>
      <c r="K93" s="225"/>
      <c r="L93" s="231"/>
      <c r="M93" s="232"/>
      <c r="N93" s="233"/>
      <c r="O93" s="233"/>
      <c r="P93" s="233"/>
      <c r="Q93" s="233"/>
      <c r="R93" s="233"/>
      <c r="S93" s="233"/>
      <c r="T93" s="234"/>
      <c r="U93" s="13"/>
      <c r="V93" s="13"/>
      <c r="W93" s="13"/>
      <c r="X93" s="13"/>
      <c r="Y93" s="13"/>
      <c r="Z93" s="13"/>
      <c r="AA93" s="13"/>
      <c r="AB93" s="13"/>
      <c r="AC93" s="13"/>
      <c r="AD93" s="13"/>
      <c r="AE93" s="13"/>
      <c r="AT93" s="235" t="s">
        <v>146</v>
      </c>
      <c r="AU93" s="235" t="s">
        <v>82</v>
      </c>
      <c r="AV93" s="13" t="s">
        <v>82</v>
      </c>
      <c r="AW93" s="13" t="s">
        <v>33</v>
      </c>
      <c r="AX93" s="13" t="s">
        <v>80</v>
      </c>
      <c r="AY93" s="235" t="s">
        <v>136</v>
      </c>
    </row>
    <row r="94" s="2" customFormat="1" ht="62.7" customHeight="1">
      <c r="A94" s="37"/>
      <c r="B94" s="38"/>
      <c r="C94" s="211" t="s">
        <v>144</v>
      </c>
      <c r="D94" s="211" t="s">
        <v>139</v>
      </c>
      <c r="E94" s="212" t="s">
        <v>531</v>
      </c>
      <c r="F94" s="213" t="s">
        <v>532</v>
      </c>
      <c r="G94" s="214" t="s">
        <v>171</v>
      </c>
      <c r="H94" s="215">
        <v>8.0999999999999996</v>
      </c>
      <c r="I94" s="216"/>
      <c r="J94" s="217">
        <f>ROUND(I94*H94,2)</f>
        <v>0</v>
      </c>
      <c r="K94" s="213" t="s">
        <v>143</v>
      </c>
      <c r="L94" s="43"/>
      <c r="M94" s="218" t="s">
        <v>19</v>
      </c>
      <c r="N94" s="219" t="s">
        <v>43</v>
      </c>
      <c r="O94" s="83"/>
      <c r="P94" s="220">
        <f>O94*H94</f>
        <v>0</v>
      </c>
      <c r="Q94" s="220">
        <v>0</v>
      </c>
      <c r="R94" s="220">
        <f>Q94*H94</f>
        <v>0</v>
      </c>
      <c r="S94" s="220">
        <v>0</v>
      </c>
      <c r="T94" s="221">
        <f>S94*H94</f>
        <v>0</v>
      </c>
      <c r="U94" s="37"/>
      <c r="V94" s="37"/>
      <c r="W94" s="37"/>
      <c r="X94" s="37"/>
      <c r="Y94" s="37"/>
      <c r="Z94" s="37"/>
      <c r="AA94" s="37"/>
      <c r="AB94" s="37"/>
      <c r="AC94" s="37"/>
      <c r="AD94" s="37"/>
      <c r="AE94" s="37"/>
      <c r="AR94" s="222" t="s">
        <v>144</v>
      </c>
      <c r="AT94" s="222" t="s">
        <v>139</v>
      </c>
      <c r="AU94" s="222" t="s">
        <v>82</v>
      </c>
      <c r="AY94" s="16" t="s">
        <v>136</v>
      </c>
      <c r="BE94" s="223">
        <f>IF(N94="základní",J94,0)</f>
        <v>0</v>
      </c>
      <c r="BF94" s="223">
        <f>IF(N94="snížená",J94,0)</f>
        <v>0</v>
      </c>
      <c r="BG94" s="223">
        <f>IF(N94="zákl. přenesená",J94,0)</f>
        <v>0</v>
      </c>
      <c r="BH94" s="223">
        <f>IF(N94="sníž. přenesená",J94,0)</f>
        <v>0</v>
      </c>
      <c r="BI94" s="223">
        <f>IF(N94="nulová",J94,0)</f>
        <v>0</v>
      </c>
      <c r="BJ94" s="16" t="s">
        <v>80</v>
      </c>
      <c r="BK94" s="223">
        <f>ROUND(I94*H94,2)</f>
        <v>0</v>
      </c>
      <c r="BL94" s="16" t="s">
        <v>144</v>
      </c>
      <c r="BM94" s="222" t="s">
        <v>533</v>
      </c>
    </row>
    <row r="95" s="2" customFormat="1" ht="24.15" customHeight="1">
      <c r="A95" s="37"/>
      <c r="B95" s="38"/>
      <c r="C95" s="247" t="s">
        <v>137</v>
      </c>
      <c r="D95" s="247" t="s">
        <v>175</v>
      </c>
      <c r="E95" s="248" t="s">
        <v>534</v>
      </c>
      <c r="F95" s="249" t="s">
        <v>535</v>
      </c>
      <c r="G95" s="250" t="s">
        <v>171</v>
      </c>
      <c r="H95" s="251">
        <v>9</v>
      </c>
      <c r="I95" s="252"/>
      <c r="J95" s="253">
        <f>ROUND(I95*H95,2)</f>
        <v>0</v>
      </c>
      <c r="K95" s="249" t="s">
        <v>143</v>
      </c>
      <c r="L95" s="254"/>
      <c r="M95" s="255" t="s">
        <v>19</v>
      </c>
      <c r="N95" s="256" t="s">
        <v>43</v>
      </c>
      <c r="O95" s="83"/>
      <c r="P95" s="220">
        <f>O95*H95</f>
        <v>0</v>
      </c>
      <c r="Q95" s="220">
        <v>0</v>
      </c>
      <c r="R95" s="220">
        <f>Q95*H95</f>
        <v>0</v>
      </c>
      <c r="S95" s="220">
        <v>0</v>
      </c>
      <c r="T95" s="221">
        <f>S95*H95</f>
        <v>0</v>
      </c>
      <c r="U95" s="37"/>
      <c r="V95" s="37"/>
      <c r="W95" s="37"/>
      <c r="X95" s="37"/>
      <c r="Y95" s="37"/>
      <c r="Z95" s="37"/>
      <c r="AA95" s="37"/>
      <c r="AB95" s="37"/>
      <c r="AC95" s="37"/>
      <c r="AD95" s="37"/>
      <c r="AE95" s="37"/>
      <c r="AR95" s="222" t="s">
        <v>178</v>
      </c>
      <c r="AT95" s="222" t="s">
        <v>175</v>
      </c>
      <c r="AU95" s="222" t="s">
        <v>82</v>
      </c>
      <c r="AY95" s="16" t="s">
        <v>136</v>
      </c>
      <c r="BE95" s="223">
        <f>IF(N95="základní",J95,0)</f>
        <v>0</v>
      </c>
      <c r="BF95" s="223">
        <f>IF(N95="snížená",J95,0)</f>
        <v>0</v>
      </c>
      <c r="BG95" s="223">
        <f>IF(N95="zákl. přenesená",J95,0)</f>
        <v>0</v>
      </c>
      <c r="BH95" s="223">
        <f>IF(N95="sníž. přenesená",J95,0)</f>
        <v>0</v>
      </c>
      <c r="BI95" s="223">
        <f>IF(N95="nulová",J95,0)</f>
        <v>0</v>
      </c>
      <c r="BJ95" s="16" t="s">
        <v>80</v>
      </c>
      <c r="BK95" s="223">
        <f>ROUND(I95*H95,2)</f>
        <v>0</v>
      </c>
      <c r="BL95" s="16" t="s">
        <v>144</v>
      </c>
      <c r="BM95" s="222" t="s">
        <v>536</v>
      </c>
    </row>
    <row r="96" s="13" customFormat="1">
      <c r="A96" s="13"/>
      <c r="B96" s="224"/>
      <c r="C96" s="225"/>
      <c r="D96" s="226" t="s">
        <v>146</v>
      </c>
      <c r="E96" s="227" t="s">
        <v>19</v>
      </c>
      <c r="F96" s="228" t="s">
        <v>537</v>
      </c>
      <c r="G96" s="225"/>
      <c r="H96" s="229">
        <v>9</v>
      </c>
      <c r="I96" s="230"/>
      <c r="J96" s="225"/>
      <c r="K96" s="225"/>
      <c r="L96" s="231"/>
      <c r="M96" s="232"/>
      <c r="N96" s="233"/>
      <c r="O96" s="233"/>
      <c r="P96" s="233"/>
      <c r="Q96" s="233"/>
      <c r="R96" s="233"/>
      <c r="S96" s="233"/>
      <c r="T96" s="234"/>
      <c r="U96" s="13"/>
      <c r="V96" s="13"/>
      <c r="W96" s="13"/>
      <c r="X96" s="13"/>
      <c r="Y96" s="13"/>
      <c r="Z96" s="13"/>
      <c r="AA96" s="13"/>
      <c r="AB96" s="13"/>
      <c r="AC96" s="13"/>
      <c r="AD96" s="13"/>
      <c r="AE96" s="13"/>
      <c r="AT96" s="235" t="s">
        <v>146</v>
      </c>
      <c r="AU96" s="235" t="s">
        <v>82</v>
      </c>
      <c r="AV96" s="13" t="s">
        <v>82</v>
      </c>
      <c r="AW96" s="13" t="s">
        <v>33</v>
      </c>
      <c r="AX96" s="13" t="s">
        <v>80</v>
      </c>
      <c r="AY96" s="235" t="s">
        <v>136</v>
      </c>
    </row>
    <row r="97" s="2" customFormat="1" ht="24.15" customHeight="1">
      <c r="A97" s="37"/>
      <c r="B97" s="38"/>
      <c r="C97" s="247" t="s">
        <v>168</v>
      </c>
      <c r="D97" s="247" t="s">
        <v>175</v>
      </c>
      <c r="E97" s="248" t="s">
        <v>538</v>
      </c>
      <c r="F97" s="249" t="s">
        <v>539</v>
      </c>
      <c r="G97" s="250" t="s">
        <v>150</v>
      </c>
      <c r="H97" s="251">
        <v>2</v>
      </c>
      <c r="I97" s="252"/>
      <c r="J97" s="253">
        <f>ROUND(I97*H97,2)</f>
        <v>0</v>
      </c>
      <c r="K97" s="249" t="s">
        <v>143</v>
      </c>
      <c r="L97" s="254"/>
      <c r="M97" s="255" t="s">
        <v>19</v>
      </c>
      <c r="N97" s="256" t="s">
        <v>43</v>
      </c>
      <c r="O97" s="83"/>
      <c r="P97" s="220">
        <f>O97*H97</f>
        <v>0</v>
      </c>
      <c r="Q97" s="220">
        <v>0</v>
      </c>
      <c r="R97" s="220">
        <f>Q97*H97</f>
        <v>0</v>
      </c>
      <c r="S97" s="220">
        <v>0</v>
      </c>
      <c r="T97" s="221">
        <f>S97*H97</f>
        <v>0</v>
      </c>
      <c r="U97" s="37"/>
      <c r="V97" s="37"/>
      <c r="W97" s="37"/>
      <c r="X97" s="37"/>
      <c r="Y97" s="37"/>
      <c r="Z97" s="37"/>
      <c r="AA97" s="37"/>
      <c r="AB97" s="37"/>
      <c r="AC97" s="37"/>
      <c r="AD97" s="37"/>
      <c r="AE97" s="37"/>
      <c r="AR97" s="222" t="s">
        <v>178</v>
      </c>
      <c r="AT97" s="222" t="s">
        <v>175</v>
      </c>
      <c r="AU97" s="222" t="s">
        <v>82</v>
      </c>
      <c r="AY97" s="16" t="s">
        <v>136</v>
      </c>
      <c r="BE97" s="223">
        <f>IF(N97="základní",J97,0)</f>
        <v>0</v>
      </c>
      <c r="BF97" s="223">
        <f>IF(N97="snížená",J97,0)</f>
        <v>0</v>
      </c>
      <c r="BG97" s="223">
        <f>IF(N97="zákl. přenesená",J97,0)</f>
        <v>0</v>
      </c>
      <c r="BH97" s="223">
        <f>IF(N97="sníž. přenesená",J97,0)</f>
        <v>0</v>
      </c>
      <c r="BI97" s="223">
        <f>IF(N97="nulová",J97,0)</f>
        <v>0</v>
      </c>
      <c r="BJ97" s="16" t="s">
        <v>80</v>
      </c>
      <c r="BK97" s="223">
        <f>ROUND(I97*H97,2)</f>
        <v>0</v>
      </c>
      <c r="BL97" s="16" t="s">
        <v>144</v>
      </c>
      <c r="BM97" s="222" t="s">
        <v>540</v>
      </c>
    </row>
    <row r="98" s="2" customFormat="1" ht="24.15" customHeight="1">
      <c r="A98" s="37"/>
      <c r="B98" s="38"/>
      <c r="C98" s="247" t="s">
        <v>174</v>
      </c>
      <c r="D98" s="247" t="s">
        <v>175</v>
      </c>
      <c r="E98" s="248" t="s">
        <v>541</v>
      </c>
      <c r="F98" s="249" t="s">
        <v>542</v>
      </c>
      <c r="G98" s="250" t="s">
        <v>150</v>
      </c>
      <c r="H98" s="251">
        <v>8</v>
      </c>
      <c r="I98" s="252"/>
      <c r="J98" s="253">
        <f>ROUND(I98*H98,2)</f>
        <v>0</v>
      </c>
      <c r="K98" s="249" t="s">
        <v>143</v>
      </c>
      <c r="L98" s="254"/>
      <c r="M98" s="255" t="s">
        <v>19</v>
      </c>
      <c r="N98" s="256" t="s">
        <v>43</v>
      </c>
      <c r="O98" s="83"/>
      <c r="P98" s="220">
        <f>O98*H98</f>
        <v>0</v>
      </c>
      <c r="Q98" s="220">
        <v>0</v>
      </c>
      <c r="R98" s="220">
        <f>Q98*H98</f>
        <v>0</v>
      </c>
      <c r="S98" s="220">
        <v>0</v>
      </c>
      <c r="T98" s="221">
        <f>S98*H98</f>
        <v>0</v>
      </c>
      <c r="U98" s="37"/>
      <c r="V98" s="37"/>
      <c r="W98" s="37"/>
      <c r="X98" s="37"/>
      <c r="Y98" s="37"/>
      <c r="Z98" s="37"/>
      <c r="AA98" s="37"/>
      <c r="AB98" s="37"/>
      <c r="AC98" s="37"/>
      <c r="AD98" s="37"/>
      <c r="AE98" s="37"/>
      <c r="AR98" s="222" t="s">
        <v>178</v>
      </c>
      <c r="AT98" s="222" t="s">
        <v>175</v>
      </c>
      <c r="AU98" s="222" t="s">
        <v>82</v>
      </c>
      <c r="AY98" s="16" t="s">
        <v>136</v>
      </c>
      <c r="BE98" s="223">
        <f>IF(N98="základní",J98,0)</f>
        <v>0</v>
      </c>
      <c r="BF98" s="223">
        <f>IF(N98="snížená",J98,0)</f>
        <v>0</v>
      </c>
      <c r="BG98" s="223">
        <f>IF(N98="zákl. přenesená",J98,0)</f>
        <v>0</v>
      </c>
      <c r="BH98" s="223">
        <f>IF(N98="sníž. přenesená",J98,0)</f>
        <v>0</v>
      </c>
      <c r="BI98" s="223">
        <f>IF(N98="nulová",J98,0)</f>
        <v>0</v>
      </c>
      <c r="BJ98" s="16" t="s">
        <v>80</v>
      </c>
      <c r="BK98" s="223">
        <f>ROUND(I98*H98,2)</f>
        <v>0</v>
      </c>
      <c r="BL98" s="16" t="s">
        <v>144</v>
      </c>
      <c r="BM98" s="222" t="s">
        <v>543</v>
      </c>
    </row>
    <row r="99" s="13" customFormat="1">
      <c r="A99" s="13"/>
      <c r="B99" s="224"/>
      <c r="C99" s="225"/>
      <c r="D99" s="226" t="s">
        <v>146</v>
      </c>
      <c r="E99" s="227" t="s">
        <v>19</v>
      </c>
      <c r="F99" s="228" t="s">
        <v>178</v>
      </c>
      <c r="G99" s="225"/>
      <c r="H99" s="229">
        <v>8</v>
      </c>
      <c r="I99" s="230"/>
      <c r="J99" s="225"/>
      <c r="K99" s="225"/>
      <c r="L99" s="231"/>
      <c r="M99" s="232"/>
      <c r="N99" s="233"/>
      <c r="O99" s="233"/>
      <c r="P99" s="233"/>
      <c r="Q99" s="233"/>
      <c r="R99" s="233"/>
      <c r="S99" s="233"/>
      <c r="T99" s="234"/>
      <c r="U99" s="13"/>
      <c r="V99" s="13"/>
      <c r="W99" s="13"/>
      <c r="X99" s="13"/>
      <c r="Y99" s="13"/>
      <c r="Z99" s="13"/>
      <c r="AA99" s="13"/>
      <c r="AB99" s="13"/>
      <c r="AC99" s="13"/>
      <c r="AD99" s="13"/>
      <c r="AE99" s="13"/>
      <c r="AT99" s="235" t="s">
        <v>146</v>
      </c>
      <c r="AU99" s="235" t="s">
        <v>82</v>
      </c>
      <c r="AV99" s="13" t="s">
        <v>82</v>
      </c>
      <c r="AW99" s="13" t="s">
        <v>33</v>
      </c>
      <c r="AX99" s="13" t="s">
        <v>80</v>
      </c>
      <c r="AY99" s="235" t="s">
        <v>136</v>
      </c>
    </row>
    <row r="100" s="2" customFormat="1" ht="16.5" customHeight="1">
      <c r="A100" s="37"/>
      <c r="B100" s="38"/>
      <c r="C100" s="247" t="s">
        <v>178</v>
      </c>
      <c r="D100" s="247" t="s">
        <v>175</v>
      </c>
      <c r="E100" s="248" t="s">
        <v>544</v>
      </c>
      <c r="F100" s="249" t="s">
        <v>545</v>
      </c>
      <c r="G100" s="250" t="s">
        <v>150</v>
      </c>
      <c r="H100" s="251">
        <v>1</v>
      </c>
      <c r="I100" s="252"/>
      <c r="J100" s="253">
        <f>ROUND(I100*H100,2)</f>
        <v>0</v>
      </c>
      <c r="K100" s="249" t="s">
        <v>143</v>
      </c>
      <c r="L100" s="254"/>
      <c r="M100" s="255" t="s">
        <v>19</v>
      </c>
      <c r="N100" s="256" t="s">
        <v>43</v>
      </c>
      <c r="O100" s="83"/>
      <c r="P100" s="220">
        <f>O100*H100</f>
        <v>0</v>
      </c>
      <c r="Q100" s="220">
        <v>0</v>
      </c>
      <c r="R100" s="220">
        <f>Q100*H100</f>
        <v>0</v>
      </c>
      <c r="S100" s="220">
        <v>0</v>
      </c>
      <c r="T100" s="221">
        <f>S100*H100</f>
        <v>0</v>
      </c>
      <c r="U100" s="37"/>
      <c r="V100" s="37"/>
      <c r="W100" s="37"/>
      <c r="X100" s="37"/>
      <c r="Y100" s="37"/>
      <c r="Z100" s="37"/>
      <c r="AA100" s="37"/>
      <c r="AB100" s="37"/>
      <c r="AC100" s="37"/>
      <c r="AD100" s="37"/>
      <c r="AE100" s="37"/>
      <c r="AR100" s="222" t="s">
        <v>178</v>
      </c>
      <c r="AT100" s="222" t="s">
        <v>175</v>
      </c>
      <c r="AU100" s="222" t="s">
        <v>82</v>
      </c>
      <c r="AY100" s="16" t="s">
        <v>136</v>
      </c>
      <c r="BE100" s="223">
        <f>IF(N100="základní",J100,0)</f>
        <v>0</v>
      </c>
      <c r="BF100" s="223">
        <f>IF(N100="snížená",J100,0)</f>
        <v>0</v>
      </c>
      <c r="BG100" s="223">
        <f>IF(N100="zákl. přenesená",J100,0)</f>
        <v>0</v>
      </c>
      <c r="BH100" s="223">
        <f>IF(N100="sníž. přenesená",J100,0)</f>
        <v>0</v>
      </c>
      <c r="BI100" s="223">
        <f>IF(N100="nulová",J100,0)</f>
        <v>0</v>
      </c>
      <c r="BJ100" s="16" t="s">
        <v>80</v>
      </c>
      <c r="BK100" s="223">
        <f>ROUND(I100*H100,2)</f>
        <v>0</v>
      </c>
      <c r="BL100" s="16" t="s">
        <v>144</v>
      </c>
      <c r="BM100" s="222" t="s">
        <v>546</v>
      </c>
    </row>
    <row r="101" s="2" customFormat="1" ht="16.5" customHeight="1">
      <c r="A101" s="37"/>
      <c r="B101" s="38"/>
      <c r="C101" s="247" t="s">
        <v>186</v>
      </c>
      <c r="D101" s="247" t="s">
        <v>175</v>
      </c>
      <c r="E101" s="248" t="s">
        <v>547</v>
      </c>
      <c r="F101" s="249" t="s">
        <v>548</v>
      </c>
      <c r="G101" s="250" t="s">
        <v>150</v>
      </c>
      <c r="H101" s="251">
        <v>1</v>
      </c>
      <c r="I101" s="252"/>
      <c r="J101" s="253">
        <f>ROUND(I101*H101,2)</f>
        <v>0</v>
      </c>
      <c r="K101" s="249" t="s">
        <v>143</v>
      </c>
      <c r="L101" s="254"/>
      <c r="M101" s="255" t="s">
        <v>19</v>
      </c>
      <c r="N101" s="256" t="s">
        <v>43</v>
      </c>
      <c r="O101" s="83"/>
      <c r="P101" s="220">
        <f>O101*H101</f>
        <v>0</v>
      </c>
      <c r="Q101" s="220">
        <v>0</v>
      </c>
      <c r="R101" s="220">
        <f>Q101*H101</f>
        <v>0</v>
      </c>
      <c r="S101" s="220">
        <v>0</v>
      </c>
      <c r="T101" s="221">
        <f>S101*H101</f>
        <v>0</v>
      </c>
      <c r="U101" s="37"/>
      <c r="V101" s="37"/>
      <c r="W101" s="37"/>
      <c r="X101" s="37"/>
      <c r="Y101" s="37"/>
      <c r="Z101" s="37"/>
      <c r="AA101" s="37"/>
      <c r="AB101" s="37"/>
      <c r="AC101" s="37"/>
      <c r="AD101" s="37"/>
      <c r="AE101" s="37"/>
      <c r="AR101" s="222" t="s">
        <v>178</v>
      </c>
      <c r="AT101" s="222" t="s">
        <v>175</v>
      </c>
      <c r="AU101" s="222" t="s">
        <v>82</v>
      </c>
      <c r="AY101" s="16" t="s">
        <v>136</v>
      </c>
      <c r="BE101" s="223">
        <f>IF(N101="základní",J101,0)</f>
        <v>0</v>
      </c>
      <c r="BF101" s="223">
        <f>IF(N101="snížená",J101,0)</f>
        <v>0</v>
      </c>
      <c r="BG101" s="223">
        <f>IF(N101="zákl. přenesená",J101,0)</f>
        <v>0</v>
      </c>
      <c r="BH101" s="223">
        <f>IF(N101="sníž. přenesená",J101,0)</f>
        <v>0</v>
      </c>
      <c r="BI101" s="223">
        <f>IF(N101="nulová",J101,0)</f>
        <v>0</v>
      </c>
      <c r="BJ101" s="16" t="s">
        <v>80</v>
      </c>
      <c r="BK101" s="223">
        <f>ROUND(I101*H101,2)</f>
        <v>0</v>
      </c>
      <c r="BL101" s="16" t="s">
        <v>144</v>
      </c>
      <c r="BM101" s="222" t="s">
        <v>549</v>
      </c>
    </row>
    <row r="102" s="2" customFormat="1" ht="16.5" customHeight="1">
      <c r="A102" s="37"/>
      <c r="B102" s="38"/>
      <c r="C102" s="247" t="s">
        <v>191</v>
      </c>
      <c r="D102" s="247" t="s">
        <v>175</v>
      </c>
      <c r="E102" s="248" t="s">
        <v>550</v>
      </c>
      <c r="F102" s="249" t="s">
        <v>551</v>
      </c>
      <c r="G102" s="250" t="s">
        <v>150</v>
      </c>
      <c r="H102" s="251">
        <v>1</v>
      </c>
      <c r="I102" s="252"/>
      <c r="J102" s="253">
        <f>ROUND(I102*H102,2)</f>
        <v>0</v>
      </c>
      <c r="K102" s="249" t="s">
        <v>143</v>
      </c>
      <c r="L102" s="254"/>
      <c r="M102" s="255" t="s">
        <v>19</v>
      </c>
      <c r="N102" s="256" t="s">
        <v>43</v>
      </c>
      <c r="O102" s="83"/>
      <c r="P102" s="220">
        <f>O102*H102</f>
        <v>0</v>
      </c>
      <c r="Q102" s="220">
        <v>0</v>
      </c>
      <c r="R102" s="220">
        <f>Q102*H102</f>
        <v>0</v>
      </c>
      <c r="S102" s="220">
        <v>0</v>
      </c>
      <c r="T102" s="221">
        <f>S102*H102</f>
        <v>0</v>
      </c>
      <c r="U102" s="37"/>
      <c r="V102" s="37"/>
      <c r="W102" s="37"/>
      <c r="X102" s="37"/>
      <c r="Y102" s="37"/>
      <c r="Z102" s="37"/>
      <c r="AA102" s="37"/>
      <c r="AB102" s="37"/>
      <c r="AC102" s="37"/>
      <c r="AD102" s="37"/>
      <c r="AE102" s="37"/>
      <c r="AR102" s="222" t="s">
        <v>178</v>
      </c>
      <c r="AT102" s="222" t="s">
        <v>175</v>
      </c>
      <c r="AU102" s="222" t="s">
        <v>82</v>
      </c>
      <c r="AY102" s="16" t="s">
        <v>136</v>
      </c>
      <c r="BE102" s="223">
        <f>IF(N102="základní",J102,0)</f>
        <v>0</v>
      </c>
      <c r="BF102" s="223">
        <f>IF(N102="snížená",J102,0)</f>
        <v>0</v>
      </c>
      <c r="BG102" s="223">
        <f>IF(N102="zákl. přenesená",J102,0)</f>
        <v>0</v>
      </c>
      <c r="BH102" s="223">
        <f>IF(N102="sníž. přenesená",J102,0)</f>
        <v>0</v>
      </c>
      <c r="BI102" s="223">
        <f>IF(N102="nulová",J102,0)</f>
        <v>0</v>
      </c>
      <c r="BJ102" s="16" t="s">
        <v>80</v>
      </c>
      <c r="BK102" s="223">
        <f>ROUND(I102*H102,2)</f>
        <v>0</v>
      </c>
      <c r="BL102" s="16" t="s">
        <v>144</v>
      </c>
      <c r="BM102" s="222" t="s">
        <v>552</v>
      </c>
    </row>
    <row r="103" s="2" customFormat="1" ht="78" customHeight="1">
      <c r="A103" s="37"/>
      <c r="B103" s="38"/>
      <c r="C103" s="211" t="s">
        <v>196</v>
      </c>
      <c r="D103" s="211" t="s">
        <v>139</v>
      </c>
      <c r="E103" s="212" t="s">
        <v>553</v>
      </c>
      <c r="F103" s="213" t="s">
        <v>554</v>
      </c>
      <c r="G103" s="214" t="s">
        <v>142</v>
      </c>
      <c r="H103" s="215">
        <v>64.480000000000004</v>
      </c>
      <c r="I103" s="216"/>
      <c r="J103" s="217">
        <f>ROUND(I103*H103,2)</f>
        <v>0</v>
      </c>
      <c r="K103" s="213" t="s">
        <v>143</v>
      </c>
      <c r="L103" s="43"/>
      <c r="M103" s="218" t="s">
        <v>19</v>
      </c>
      <c r="N103" s="219" t="s">
        <v>43</v>
      </c>
      <c r="O103" s="83"/>
      <c r="P103" s="220">
        <f>O103*H103</f>
        <v>0</v>
      </c>
      <c r="Q103" s="220">
        <v>0</v>
      </c>
      <c r="R103" s="220">
        <f>Q103*H103</f>
        <v>0</v>
      </c>
      <c r="S103" s="220">
        <v>0</v>
      </c>
      <c r="T103" s="221">
        <f>S103*H103</f>
        <v>0</v>
      </c>
      <c r="U103" s="37"/>
      <c r="V103" s="37"/>
      <c r="W103" s="37"/>
      <c r="X103" s="37"/>
      <c r="Y103" s="37"/>
      <c r="Z103" s="37"/>
      <c r="AA103" s="37"/>
      <c r="AB103" s="37"/>
      <c r="AC103" s="37"/>
      <c r="AD103" s="37"/>
      <c r="AE103" s="37"/>
      <c r="AR103" s="222" t="s">
        <v>144</v>
      </c>
      <c r="AT103" s="222" t="s">
        <v>139</v>
      </c>
      <c r="AU103" s="222" t="s">
        <v>82</v>
      </c>
      <c r="AY103" s="16" t="s">
        <v>136</v>
      </c>
      <c r="BE103" s="223">
        <f>IF(N103="základní",J103,0)</f>
        <v>0</v>
      </c>
      <c r="BF103" s="223">
        <f>IF(N103="snížená",J103,0)</f>
        <v>0</v>
      </c>
      <c r="BG103" s="223">
        <f>IF(N103="zákl. přenesená",J103,0)</f>
        <v>0</v>
      </c>
      <c r="BH103" s="223">
        <f>IF(N103="sníž. přenesená",J103,0)</f>
        <v>0</v>
      </c>
      <c r="BI103" s="223">
        <f>IF(N103="nulová",J103,0)</f>
        <v>0</v>
      </c>
      <c r="BJ103" s="16" t="s">
        <v>80</v>
      </c>
      <c r="BK103" s="223">
        <f>ROUND(I103*H103,2)</f>
        <v>0</v>
      </c>
      <c r="BL103" s="16" t="s">
        <v>144</v>
      </c>
      <c r="BM103" s="222" t="s">
        <v>555</v>
      </c>
    </row>
    <row r="104" s="13" customFormat="1">
      <c r="A104" s="13"/>
      <c r="B104" s="224"/>
      <c r="C104" s="225"/>
      <c r="D104" s="226" t="s">
        <v>146</v>
      </c>
      <c r="E104" s="227" t="s">
        <v>19</v>
      </c>
      <c r="F104" s="228" t="s">
        <v>556</v>
      </c>
      <c r="G104" s="225"/>
      <c r="H104" s="229">
        <v>43.479999999999997</v>
      </c>
      <c r="I104" s="230"/>
      <c r="J104" s="225"/>
      <c r="K104" s="225"/>
      <c r="L104" s="231"/>
      <c r="M104" s="232"/>
      <c r="N104" s="233"/>
      <c r="O104" s="233"/>
      <c r="P104" s="233"/>
      <c r="Q104" s="233"/>
      <c r="R104" s="233"/>
      <c r="S104" s="233"/>
      <c r="T104" s="234"/>
      <c r="U104" s="13"/>
      <c r="V104" s="13"/>
      <c r="W104" s="13"/>
      <c r="X104" s="13"/>
      <c r="Y104" s="13"/>
      <c r="Z104" s="13"/>
      <c r="AA104" s="13"/>
      <c r="AB104" s="13"/>
      <c r="AC104" s="13"/>
      <c r="AD104" s="13"/>
      <c r="AE104" s="13"/>
      <c r="AT104" s="235" t="s">
        <v>146</v>
      </c>
      <c r="AU104" s="235" t="s">
        <v>82</v>
      </c>
      <c r="AV104" s="13" t="s">
        <v>82</v>
      </c>
      <c r="AW104" s="13" t="s">
        <v>33</v>
      </c>
      <c r="AX104" s="13" t="s">
        <v>72</v>
      </c>
      <c r="AY104" s="235" t="s">
        <v>136</v>
      </c>
    </row>
    <row r="105" s="13" customFormat="1">
      <c r="A105" s="13"/>
      <c r="B105" s="224"/>
      <c r="C105" s="225"/>
      <c r="D105" s="226" t="s">
        <v>146</v>
      </c>
      <c r="E105" s="227" t="s">
        <v>19</v>
      </c>
      <c r="F105" s="228" t="s">
        <v>527</v>
      </c>
      <c r="G105" s="225"/>
      <c r="H105" s="229">
        <v>21</v>
      </c>
      <c r="I105" s="230"/>
      <c r="J105" s="225"/>
      <c r="K105" s="225"/>
      <c r="L105" s="231"/>
      <c r="M105" s="232"/>
      <c r="N105" s="233"/>
      <c r="O105" s="233"/>
      <c r="P105" s="233"/>
      <c r="Q105" s="233"/>
      <c r="R105" s="233"/>
      <c r="S105" s="233"/>
      <c r="T105" s="234"/>
      <c r="U105" s="13"/>
      <c r="V105" s="13"/>
      <c r="W105" s="13"/>
      <c r="X105" s="13"/>
      <c r="Y105" s="13"/>
      <c r="Z105" s="13"/>
      <c r="AA105" s="13"/>
      <c r="AB105" s="13"/>
      <c r="AC105" s="13"/>
      <c r="AD105" s="13"/>
      <c r="AE105" s="13"/>
      <c r="AT105" s="235" t="s">
        <v>146</v>
      </c>
      <c r="AU105" s="235" t="s">
        <v>82</v>
      </c>
      <c r="AV105" s="13" t="s">
        <v>82</v>
      </c>
      <c r="AW105" s="13" t="s">
        <v>33</v>
      </c>
      <c r="AX105" s="13" t="s">
        <v>72</v>
      </c>
      <c r="AY105" s="235" t="s">
        <v>136</v>
      </c>
    </row>
    <row r="106" s="14" customFormat="1">
      <c r="A106" s="14"/>
      <c r="B106" s="236"/>
      <c r="C106" s="237"/>
      <c r="D106" s="226" t="s">
        <v>146</v>
      </c>
      <c r="E106" s="238" t="s">
        <v>19</v>
      </c>
      <c r="F106" s="239" t="s">
        <v>158</v>
      </c>
      <c r="G106" s="237"/>
      <c r="H106" s="240">
        <v>64.47999999999999</v>
      </c>
      <c r="I106" s="241"/>
      <c r="J106" s="237"/>
      <c r="K106" s="237"/>
      <c r="L106" s="242"/>
      <c r="M106" s="243"/>
      <c r="N106" s="244"/>
      <c r="O106" s="244"/>
      <c r="P106" s="244"/>
      <c r="Q106" s="244"/>
      <c r="R106" s="244"/>
      <c r="S106" s="244"/>
      <c r="T106" s="245"/>
      <c r="U106" s="14"/>
      <c r="V106" s="14"/>
      <c r="W106" s="14"/>
      <c r="X106" s="14"/>
      <c r="Y106" s="14"/>
      <c r="Z106" s="14"/>
      <c r="AA106" s="14"/>
      <c r="AB106" s="14"/>
      <c r="AC106" s="14"/>
      <c r="AD106" s="14"/>
      <c r="AE106" s="14"/>
      <c r="AT106" s="246" t="s">
        <v>146</v>
      </c>
      <c r="AU106" s="246" t="s">
        <v>82</v>
      </c>
      <c r="AV106" s="14" t="s">
        <v>144</v>
      </c>
      <c r="AW106" s="14" t="s">
        <v>33</v>
      </c>
      <c r="AX106" s="14" t="s">
        <v>80</v>
      </c>
      <c r="AY106" s="246" t="s">
        <v>136</v>
      </c>
    </row>
    <row r="107" s="2" customFormat="1" ht="24.15" customHeight="1">
      <c r="A107" s="37"/>
      <c r="B107" s="38"/>
      <c r="C107" s="247" t="s">
        <v>8</v>
      </c>
      <c r="D107" s="247" t="s">
        <v>175</v>
      </c>
      <c r="E107" s="248" t="s">
        <v>557</v>
      </c>
      <c r="F107" s="249" t="s">
        <v>558</v>
      </c>
      <c r="G107" s="250" t="s">
        <v>262</v>
      </c>
      <c r="H107" s="251">
        <v>9.2850000000000001</v>
      </c>
      <c r="I107" s="252"/>
      <c r="J107" s="253">
        <f>ROUND(I107*H107,2)</f>
        <v>0</v>
      </c>
      <c r="K107" s="249" t="s">
        <v>143</v>
      </c>
      <c r="L107" s="254"/>
      <c r="M107" s="255" t="s">
        <v>19</v>
      </c>
      <c r="N107" s="256" t="s">
        <v>43</v>
      </c>
      <c r="O107" s="83"/>
      <c r="P107" s="220">
        <f>O107*H107</f>
        <v>0</v>
      </c>
      <c r="Q107" s="220">
        <v>0</v>
      </c>
      <c r="R107" s="220">
        <f>Q107*H107</f>
        <v>0</v>
      </c>
      <c r="S107" s="220">
        <v>0</v>
      </c>
      <c r="T107" s="221">
        <f>S107*H107</f>
        <v>0</v>
      </c>
      <c r="U107" s="37"/>
      <c r="V107" s="37"/>
      <c r="W107" s="37"/>
      <c r="X107" s="37"/>
      <c r="Y107" s="37"/>
      <c r="Z107" s="37"/>
      <c r="AA107" s="37"/>
      <c r="AB107" s="37"/>
      <c r="AC107" s="37"/>
      <c r="AD107" s="37"/>
      <c r="AE107" s="37"/>
      <c r="AR107" s="222" t="s">
        <v>178</v>
      </c>
      <c r="AT107" s="222" t="s">
        <v>175</v>
      </c>
      <c r="AU107" s="222" t="s">
        <v>82</v>
      </c>
      <c r="AY107" s="16" t="s">
        <v>136</v>
      </c>
      <c r="BE107" s="223">
        <f>IF(N107="základní",J107,0)</f>
        <v>0</v>
      </c>
      <c r="BF107" s="223">
        <f>IF(N107="snížená",J107,0)</f>
        <v>0</v>
      </c>
      <c r="BG107" s="223">
        <f>IF(N107="zákl. přenesená",J107,0)</f>
        <v>0</v>
      </c>
      <c r="BH107" s="223">
        <f>IF(N107="sníž. přenesená",J107,0)</f>
        <v>0</v>
      </c>
      <c r="BI107" s="223">
        <f>IF(N107="nulová",J107,0)</f>
        <v>0</v>
      </c>
      <c r="BJ107" s="16" t="s">
        <v>80</v>
      </c>
      <c r="BK107" s="223">
        <f>ROUND(I107*H107,2)</f>
        <v>0</v>
      </c>
      <c r="BL107" s="16" t="s">
        <v>144</v>
      </c>
      <c r="BM107" s="222" t="s">
        <v>559</v>
      </c>
    </row>
    <row r="108" s="13" customFormat="1">
      <c r="A108" s="13"/>
      <c r="B108" s="224"/>
      <c r="C108" s="225"/>
      <c r="D108" s="226" t="s">
        <v>146</v>
      </c>
      <c r="E108" s="227" t="s">
        <v>19</v>
      </c>
      <c r="F108" s="228" t="s">
        <v>560</v>
      </c>
      <c r="G108" s="225"/>
      <c r="H108" s="229">
        <v>6.2610000000000001</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146</v>
      </c>
      <c r="AU108" s="235" t="s">
        <v>82</v>
      </c>
      <c r="AV108" s="13" t="s">
        <v>82</v>
      </c>
      <c r="AW108" s="13" t="s">
        <v>33</v>
      </c>
      <c r="AX108" s="13" t="s">
        <v>72</v>
      </c>
      <c r="AY108" s="235" t="s">
        <v>136</v>
      </c>
    </row>
    <row r="109" s="13" customFormat="1">
      <c r="A109" s="13"/>
      <c r="B109" s="224"/>
      <c r="C109" s="225"/>
      <c r="D109" s="226" t="s">
        <v>146</v>
      </c>
      <c r="E109" s="227" t="s">
        <v>19</v>
      </c>
      <c r="F109" s="228" t="s">
        <v>561</v>
      </c>
      <c r="G109" s="225"/>
      <c r="H109" s="229">
        <v>3.024</v>
      </c>
      <c r="I109" s="230"/>
      <c r="J109" s="225"/>
      <c r="K109" s="225"/>
      <c r="L109" s="231"/>
      <c r="M109" s="232"/>
      <c r="N109" s="233"/>
      <c r="O109" s="233"/>
      <c r="P109" s="233"/>
      <c r="Q109" s="233"/>
      <c r="R109" s="233"/>
      <c r="S109" s="233"/>
      <c r="T109" s="234"/>
      <c r="U109" s="13"/>
      <c r="V109" s="13"/>
      <c r="W109" s="13"/>
      <c r="X109" s="13"/>
      <c r="Y109" s="13"/>
      <c r="Z109" s="13"/>
      <c r="AA109" s="13"/>
      <c r="AB109" s="13"/>
      <c r="AC109" s="13"/>
      <c r="AD109" s="13"/>
      <c r="AE109" s="13"/>
      <c r="AT109" s="235" t="s">
        <v>146</v>
      </c>
      <c r="AU109" s="235" t="s">
        <v>82</v>
      </c>
      <c r="AV109" s="13" t="s">
        <v>82</v>
      </c>
      <c r="AW109" s="13" t="s">
        <v>33</v>
      </c>
      <c r="AX109" s="13" t="s">
        <v>72</v>
      </c>
      <c r="AY109" s="235" t="s">
        <v>136</v>
      </c>
    </row>
    <row r="110" s="14" customFormat="1">
      <c r="A110" s="14"/>
      <c r="B110" s="236"/>
      <c r="C110" s="237"/>
      <c r="D110" s="226" t="s">
        <v>146</v>
      </c>
      <c r="E110" s="238" t="s">
        <v>19</v>
      </c>
      <c r="F110" s="239" t="s">
        <v>158</v>
      </c>
      <c r="G110" s="237"/>
      <c r="H110" s="240">
        <v>9.2850000000000001</v>
      </c>
      <c r="I110" s="241"/>
      <c r="J110" s="237"/>
      <c r="K110" s="237"/>
      <c r="L110" s="242"/>
      <c r="M110" s="243"/>
      <c r="N110" s="244"/>
      <c r="O110" s="244"/>
      <c r="P110" s="244"/>
      <c r="Q110" s="244"/>
      <c r="R110" s="244"/>
      <c r="S110" s="244"/>
      <c r="T110" s="245"/>
      <c r="U110" s="14"/>
      <c r="V110" s="14"/>
      <c r="W110" s="14"/>
      <c r="X110" s="14"/>
      <c r="Y110" s="14"/>
      <c r="Z110" s="14"/>
      <c r="AA110" s="14"/>
      <c r="AB110" s="14"/>
      <c r="AC110" s="14"/>
      <c r="AD110" s="14"/>
      <c r="AE110" s="14"/>
      <c r="AT110" s="246" t="s">
        <v>146</v>
      </c>
      <c r="AU110" s="246" t="s">
        <v>82</v>
      </c>
      <c r="AV110" s="14" t="s">
        <v>144</v>
      </c>
      <c r="AW110" s="14" t="s">
        <v>33</v>
      </c>
      <c r="AX110" s="14" t="s">
        <v>80</v>
      </c>
      <c r="AY110" s="246" t="s">
        <v>136</v>
      </c>
    </row>
    <row r="111" s="2" customFormat="1" ht="21.75" customHeight="1">
      <c r="A111" s="37"/>
      <c r="B111" s="38"/>
      <c r="C111" s="247" t="s">
        <v>203</v>
      </c>
      <c r="D111" s="247" t="s">
        <v>175</v>
      </c>
      <c r="E111" s="248" t="s">
        <v>562</v>
      </c>
      <c r="F111" s="249" t="s">
        <v>563</v>
      </c>
      <c r="G111" s="250" t="s">
        <v>262</v>
      </c>
      <c r="H111" s="251">
        <v>9.2850000000000001</v>
      </c>
      <c r="I111" s="252"/>
      <c r="J111" s="253">
        <f>ROUND(I111*H111,2)</f>
        <v>0</v>
      </c>
      <c r="K111" s="249" t="s">
        <v>143</v>
      </c>
      <c r="L111" s="254"/>
      <c r="M111" s="255" t="s">
        <v>19</v>
      </c>
      <c r="N111" s="256" t="s">
        <v>43</v>
      </c>
      <c r="O111" s="83"/>
      <c r="P111" s="220">
        <f>O111*H111</f>
        <v>0</v>
      </c>
      <c r="Q111" s="220">
        <v>0</v>
      </c>
      <c r="R111" s="220">
        <f>Q111*H111</f>
        <v>0</v>
      </c>
      <c r="S111" s="220">
        <v>0</v>
      </c>
      <c r="T111" s="221">
        <f>S111*H111</f>
        <v>0</v>
      </c>
      <c r="U111" s="37"/>
      <c r="V111" s="37"/>
      <c r="W111" s="37"/>
      <c r="X111" s="37"/>
      <c r="Y111" s="37"/>
      <c r="Z111" s="37"/>
      <c r="AA111" s="37"/>
      <c r="AB111" s="37"/>
      <c r="AC111" s="37"/>
      <c r="AD111" s="37"/>
      <c r="AE111" s="37"/>
      <c r="AR111" s="222" t="s">
        <v>178</v>
      </c>
      <c r="AT111" s="222" t="s">
        <v>175</v>
      </c>
      <c r="AU111" s="222" t="s">
        <v>82</v>
      </c>
      <c r="AY111" s="16" t="s">
        <v>136</v>
      </c>
      <c r="BE111" s="223">
        <f>IF(N111="základní",J111,0)</f>
        <v>0</v>
      </c>
      <c r="BF111" s="223">
        <f>IF(N111="snížená",J111,0)</f>
        <v>0</v>
      </c>
      <c r="BG111" s="223">
        <f>IF(N111="zákl. přenesená",J111,0)</f>
        <v>0</v>
      </c>
      <c r="BH111" s="223">
        <f>IF(N111="sníž. přenesená",J111,0)</f>
        <v>0</v>
      </c>
      <c r="BI111" s="223">
        <f>IF(N111="nulová",J111,0)</f>
        <v>0</v>
      </c>
      <c r="BJ111" s="16" t="s">
        <v>80</v>
      </c>
      <c r="BK111" s="223">
        <f>ROUND(I111*H111,2)</f>
        <v>0</v>
      </c>
      <c r="BL111" s="16" t="s">
        <v>144</v>
      </c>
      <c r="BM111" s="222" t="s">
        <v>564</v>
      </c>
    </row>
    <row r="112" s="13" customFormat="1">
      <c r="A112" s="13"/>
      <c r="B112" s="224"/>
      <c r="C112" s="225"/>
      <c r="D112" s="226" t="s">
        <v>146</v>
      </c>
      <c r="E112" s="227" t="s">
        <v>19</v>
      </c>
      <c r="F112" s="228" t="s">
        <v>560</v>
      </c>
      <c r="G112" s="225"/>
      <c r="H112" s="229">
        <v>6.2610000000000001</v>
      </c>
      <c r="I112" s="230"/>
      <c r="J112" s="225"/>
      <c r="K112" s="225"/>
      <c r="L112" s="231"/>
      <c r="M112" s="232"/>
      <c r="N112" s="233"/>
      <c r="O112" s="233"/>
      <c r="P112" s="233"/>
      <c r="Q112" s="233"/>
      <c r="R112" s="233"/>
      <c r="S112" s="233"/>
      <c r="T112" s="234"/>
      <c r="U112" s="13"/>
      <c r="V112" s="13"/>
      <c r="W112" s="13"/>
      <c r="X112" s="13"/>
      <c r="Y112" s="13"/>
      <c r="Z112" s="13"/>
      <c r="AA112" s="13"/>
      <c r="AB112" s="13"/>
      <c r="AC112" s="13"/>
      <c r="AD112" s="13"/>
      <c r="AE112" s="13"/>
      <c r="AT112" s="235" t="s">
        <v>146</v>
      </c>
      <c r="AU112" s="235" t="s">
        <v>82</v>
      </c>
      <c r="AV112" s="13" t="s">
        <v>82</v>
      </c>
      <c r="AW112" s="13" t="s">
        <v>33</v>
      </c>
      <c r="AX112" s="13" t="s">
        <v>72</v>
      </c>
      <c r="AY112" s="235" t="s">
        <v>136</v>
      </c>
    </row>
    <row r="113" s="13" customFormat="1">
      <c r="A113" s="13"/>
      <c r="B113" s="224"/>
      <c r="C113" s="225"/>
      <c r="D113" s="226" t="s">
        <v>146</v>
      </c>
      <c r="E113" s="227" t="s">
        <v>19</v>
      </c>
      <c r="F113" s="228" t="s">
        <v>561</v>
      </c>
      <c r="G113" s="225"/>
      <c r="H113" s="229">
        <v>3.024</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146</v>
      </c>
      <c r="AU113" s="235" t="s">
        <v>82</v>
      </c>
      <c r="AV113" s="13" t="s">
        <v>82</v>
      </c>
      <c r="AW113" s="13" t="s">
        <v>33</v>
      </c>
      <c r="AX113" s="13" t="s">
        <v>72</v>
      </c>
      <c r="AY113" s="235" t="s">
        <v>136</v>
      </c>
    </row>
    <row r="114" s="14" customFormat="1">
      <c r="A114" s="14"/>
      <c r="B114" s="236"/>
      <c r="C114" s="237"/>
      <c r="D114" s="226" t="s">
        <v>146</v>
      </c>
      <c r="E114" s="238" t="s">
        <v>19</v>
      </c>
      <c r="F114" s="239" t="s">
        <v>158</v>
      </c>
      <c r="G114" s="237"/>
      <c r="H114" s="240">
        <v>9.2850000000000001</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146</v>
      </c>
      <c r="AU114" s="246" t="s">
        <v>82</v>
      </c>
      <c r="AV114" s="14" t="s">
        <v>144</v>
      </c>
      <c r="AW114" s="14" t="s">
        <v>33</v>
      </c>
      <c r="AX114" s="14" t="s">
        <v>80</v>
      </c>
      <c r="AY114" s="246" t="s">
        <v>136</v>
      </c>
    </row>
    <row r="115" s="2" customFormat="1" ht="24.15" customHeight="1">
      <c r="A115" s="37"/>
      <c r="B115" s="38"/>
      <c r="C115" s="247" t="s">
        <v>208</v>
      </c>
      <c r="D115" s="247" t="s">
        <v>175</v>
      </c>
      <c r="E115" s="248" t="s">
        <v>565</v>
      </c>
      <c r="F115" s="249" t="s">
        <v>566</v>
      </c>
      <c r="G115" s="250" t="s">
        <v>262</v>
      </c>
      <c r="H115" s="251">
        <v>8.2420000000000009</v>
      </c>
      <c r="I115" s="252"/>
      <c r="J115" s="253">
        <f>ROUND(I115*H115,2)</f>
        <v>0</v>
      </c>
      <c r="K115" s="249" t="s">
        <v>143</v>
      </c>
      <c r="L115" s="254"/>
      <c r="M115" s="255" t="s">
        <v>19</v>
      </c>
      <c r="N115" s="256" t="s">
        <v>43</v>
      </c>
      <c r="O115" s="83"/>
      <c r="P115" s="220">
        <f>O115*H115</f>
        <v>0</v>
      </c>
      <c r="Q115" s="220">
        <v>0</v>
      </c>
      <c r="R115" s="220">
        <f>Q115*H115</f>
        <v>0</v>
      </c>
      <c r="S115" s="220">
        <v>0</v>
      </c>
      <c r="T115" s="221">
        <f>S115*H115</f>
        <v>0</v>
      </c>
      <c r="U115" s="37"/>
      <c r="V115" s="37"/>
      <c r="W115" s="37"/>
      <c r="X115" s="37"/>
      <c r="Y115" s="37"/>
      <c r="Z115" s="37"/>
      <c r="AA115" s="37"/>
      <c r="AB115" s="37"/>
      <c r="AC115" s="37"/>
      <c r="AD115" s="37"/>
      <c r="AE115" s="37"/>
      <c r="AR115" s="222" t="s">
        <v>178</v>
      </c>
      <c r="AT115" s="222" t="s">
        <v>175</v>
      </c>
      <c r="AU115" s="222" t="s">
        <v>82</v>
      </c>
      <c r="AY115" s="16" t="s">
        <v>136</v>
      </c>
      <c r="BE115" s="223">
        <f>IF(N115="základní",J115,0)</f>
        <v>0</v>
      </c>
      <c r="BF115" s="223">
        <f>IF(N115="snížená",J115,0)</f>
        <v>0</v>
      </c>
      <c r="BG115" s="223">
        <f>IF(N115="zákl. přenesená",J115,0)</f>
        <v>0</v>
      </c>
      <c r="BH115" s="223">
        <f>IF(N115="sníž. přenesená",J115,0)</f>
        <v>0</v>
      </c>
      <c r="BI115" s="223">
        <f>IF(N115="nulová",J115,0)</f>
        <v>0</v>
      </c>
      <c r="BJ115" s="16" t="s">
        <v>80</v>
      </c>
      <c r="BK115" s="223">
        <f>ROUND(I115*H115,2)</f>
        <v>0</v>
      </c>
      <c r="BL115" s="16" t="s">
        <v>144</v>
      </c>
      <c r="BM115" s="222" t="s">
        <v>567</v>
      </c>
    </row>
    <row r="116" s="13" customFormat="1">
      <c r="A116" s="13"/>
      <c r="B116" s="224"/>
      <c r="C116" s="225"/>
      <c r="D116" s="226" t="s">
        <v>146</v>
      </c>
      <c r="E116" s="227" t="s">
        <v>19</v>
      </c>
      <c r="F116" s="228" t="s">
        <v>568</v>
      </c>
      <c r="G116" s="225"/>
      <c r="H116" s="229">
        <v>5.218</v>
      </c>
      <c r="I116" s="230"/>
      <c r="J116" s="225"/>
      <c r="K116" s="225"/>
      <c r="L116" s="231"/>
      <c r="M116" s="232"/>
      <c r="N116" s="233"/>
      <c r="O116" s="233"/>
      <c r="P116" s="233"/>
      <c r="Q116" s="233"/>
      <c r="R116" s="233"/>
      <c r="S116" s="233"/>
      <c r="T116" s="234"/>
      <c r="U116" s="13"/>
      <c r="V116" s="13"/>
      <c r="W116" s="13"/>
      <c r="X116" s="13"/>
      <c r="Y116" s="13"/>
      <c r="Z116" s="13"/>
      <c r="AA116" s="13"/>
      <c r="AB116" s="13"/>
      <c r="AC116" s="13"/>
      <c r="AD116" s="13"/>
      <c r="AE116" s="13"/>
      <c r="AT116" s="235" t="s">
        <v>146</v>
      </c>
      <c r="AU116" s="235" t="s">
        <v>82</v>
      </c>
      <c r="AV116" s="13" t="s">
        <v>82</v>
      </c>
      <c r="AW116" s="13" t="s">
        <v>33</v>
      </c>
      <c r="AX116" s="13" t="s">
        <v>72</v>
      </c>
      <c r="AY116" s="235" t="s">
        <v>136</v>
      </c>
    </row>
    <row r="117" s="13" customFormat="1">
      <c r="A117" s="13"/>
      <c r="B117" s="224"/>
      <c r="C117" s="225"/>
      <c r="D117" s="226" t="s">
        <v>146</v>
      </c>
      <c r="E117" s="227" t="s">
        <v>19</v>
      </c>
      <c r="F117" s="228" t="s">
        <v>561</v>
      </c>
      <c r="G117" s="225"/>
      <c r="H117" s="229">
        <v>3.024</v>
      </c>
      <c r="I117" s="230"/>
      <c r="J117" s="225"/>
      <c r="K117" s="225"/>
      <c r="L117" s="231"/>
      <c r="M117" s="232"/>
      <c r="N117" s="233"/>
      <c r="O117" s="233"/>
      <c r="P117" s="233"/>
      <c r="Q117" s="233"/>
      <c r="R117" s="233"/>
      <c r="S117" s="233"/>
      <c r="T117" s="234"/>
      <c r="U117" s="13"/>
      <c r="V117" s="13"/>
      <c r="W117" s="13"/>
      <c r="X117" s="13"/>
      <c r="Y117" s="13"/>
      <c r="Z117" s="13"/>
      <c r="AA117" s="13"/>
      <c r="AB117" s="13"/>
      <c r="AC117" s="13"/>
      <c r="AD117" s="13"/>
      <c r="AE117" s="13"/>
      <c r="AT117" s="235" t="s">
        <v>146</v>
      </c>
      <c r="AU117" s="235" t="s">
        <v>82</v>
      </c>
      <c r="AV117" s="13" t="s">
        <v>82</v>
      </c>
      <c r="AW117" s="13" t="s">
        <v>33</v>
      </c>
      <c r="AX117" s="13" t="s">
        <v>72</v>
      </c>
      <c r="AY117" s="235" t="s">
        <v>136</v>
      </c>
    </row>
    <row r="118" s="14" customFormat="1">
      <c r="A118" s="14"/>
      <c r="B118" s="236"/>
      <c r="C118" s="237"/>
      <c r="D118" s="226" t="s">
        <v>146</v>
      </c>
      <c r="E118" s="238" t="s">
        <v>19</v>
      </c>
      <c r="F118" s="239" t="s">
        <v>158</v>
      </c>
      <c r="G118" s="237"/>
      <c r="H118" s="240">
        <v>8.2420000000000009</v>
      </c>
      <c r="I118" s="241"/>
      <c r="J118" s="237"/>
      <c r="K118" s="237"/>
      <c r="L118" s="242"/>
      <c r="M118" s="243"/>
      <c r="N118" s="244"/>
      <c r="O118" s="244"/>
      <c r="P118" s="244"/>
      <c r="Q118" s="244"/>
      <c r="R118" s="244"/>
      <c r="S118" s="244"/>
      <c r="T118" s="245"/>
      <c r="U118" s="14"/>
      <c r="V118" s="14"/>
      <c r="W118" s="14"/>
      <c r="X118" s="14"/>
      <c r="Y118" s="14"/>
      <c r="Z118" s="14"/>
      <c r="AA118" s="14"/>
      <c r="AB118" s="14"/>
      <c r="AC118" s="14"/>
      <c r="AD118" s="14"/>
      <c r="AE118" s="14"/>
      <c r="AT118" s="246" t="s">
        <v>146</v>
      </c>
      <c r="AU118" s="246" t="s">
        <v>82</v>
      </c>
      <c r="AV118" s="14" t="s">
        <v>144</v>
      </c>
      <c r="AW118" s="14" t="s">
        <v>33</v>
      </c>
      <c r="AX118" s="14" t="s">
        <v>80</v>
      </c>
      <c r="AY118" s="246" t="s">
        <v>136</v>
      </c>
    </row>
    <row r="119" s="12" customFormat="1" ht="22.8" customHeight="1">
      <c r="A119" s="12"/>
      <c r="B119" s="195"/>
      <c r="C119" s="196"/>
      <c r="D119" s="197" t="s">
        <v>71</v>
      </c>
      <c r="E119" s="209" t="s">
        <v>186</v>
      </c>
      <c r="F119" s="209" t="s">
        <v>569</v>
      </c>
      <c r="G119" s="196"/>
      <c r="H119" s="196"/>
      <c r="I119" s="199"/>
      <c r="J119" s="210">
        <f>BK119</f>
        <v>0</v>
      </c>
      <c r="K119" s="196"/>
      <c r="L119" s="201"/>
      <c r="M119" s="202"/>
      <c r="N119" s="203"/>
      <c r="O119" s="203"/>
      <c r="P119" s="204">
        <f>SUM(P120:P125)</f>
        <v>0</v>
      </c>
      <c r="Q119" s="203"/>
      <c r="R119" s="204">
        <f>SUM(R120:R125)</f>
        <v>0.016080000000000001</v>
      </c>
      <c r="S119" s="203"/>
      <c r="T119" s="205">
        <f>SUM(T120:T125)</f>
        <v>0</v>
      </c>
      <c r="U119" s="12"/>
      <c r="V119" s="12"/>
      <c r="W119" s="12"/>
      <c r="X119" s="12"/>
      <c r="Y119" s="12"/>
      <c r="Z119" s="12"/>
      <c r="AA119" s="12"/>
      <c r="AB119" s="12"/>
      <c r="AC119" s="12"/>
      <c r="AD119" s="12"/>
      <c r="AE119" s="12"/>
      <c r="AR119" s="206" t="s">
        <v>80</v>
      </c>
      <c r="AT119" s="207" t="s">
        <v>71</v>
      </c>
      <c r="AU119" s="207" t="s">
        <v>80</v>
      </c>
      <c r="AY119" s="206" t="s">
        <v>136</v>
      </c>
      <c r="BK119" s="208">
        <f>SUM(BK120:BK125)</f>
        <v>0</v>
      </c>
    </row>
    <row r="120" s="2" customFormat="1" ht="24.15" customHeight="1">
      <c r="A120" s="37"/>
      <c r="B120" s="38"/>
      <c r="C120" s="211" t="s">
        <v>214</v>
      </c>
      <c r="D120" s="211" t="s">
        <v>139</v>
      </c>
      <c r="E120" s="212" t="s">
        <v>570</v>
      </c>
      <c r="F120" s="213" t="s">
        <v>571</v>
      </c>
      <c r="G120" s="214" t="s">
        <v>171</v>
      </c>
      <c r="H120" s="215">
        <v>18</v>
      </c>
      <c r="I120" s="216"/>
      <c r="J120" s="217">
        <f>ROUND(I120*H120,2)</f>
        <v>0</v>
      </c>
      <c r="K120" s="213" t="s">
        <v>19</v>
      </c>
      <c r="L120" s="43"/>
      <c r="M120" s="218" t="s">
        <v>19</v>
      </c>
      <c r="N120" s="219" t="s">
        <v>43</v>
      </c>
      <c r="O120" s="83"/>
      <c r="P120" s="220">
        <f>O120*H120</f>
        <v>0</v>
      </c>
      <c r="Q120" s="220">
        <v>0.00010000000000000001</v>
      </c>
      <c r="R120" s="220">
        <f>Q120*H120</f>
        <v>0.0018000000000000002</v>
      </c>
      <c r="S120" s="220">
        <v>0</v>
      </c>
      <c r="T120" s="221">
        <f>S120*H120</f>
        <v>0</v>
      </c>
      <c r="U120" s="37"/>
      <c r="V120" s="37"/>
      <c r="W120" s="37"/>
      <c r="X120" s="37"/>
      <c r="Y120" s="37"/>
      <c r="Z120" s="37"/>
      <c r="AA120" s="37"/>
      <c r="AB120" s="37"/>
      <c r="AC120" s="37"/>
      <c r="AD120" s="37"/>
      <c r="AE120" s="37"/>
      <c r="AR120" s="222" t="s">
        <v>144</v>
      </c>
      <c r="AT120" s="222" t="s">
        <v>139</v>
      </c>
      <c r="AU120" s="222" t="s">
        <v>82</v>
      </c>
      <c r="AY120" s="16" t="s">
        <v>136</v>
      </c>
      <c r="BE120" s="223">
        <f>IF(N120="základní",J120,0)</f>
        <v>0</v>
      </c>
      <c r="BF120" s="223">
        <f>IF(N120="snížená",J120,0)</f>
        <v>0</v>
      </c>
      <c r="BG120" s="223">
        <f>IF(N120="zákl. přenesená",J120,0)</f>
        <v>0</v>
      </c>
      <c r="BH120" s="223">
        <f>IF(N120="sníž. přenesená",J120,0)</f>
        <v>0</v>
      </c>
      <c r="BI120" s="223">
        <f>IF(N120="nulová",J120,0)</f>
        <v>0</v>
      </c>
      <c r="BJ120" s="16" t="s">
        <v>80</v>
      </c>
      <c r="BK120" s="223">
        <f>ROUND(I120*H120,2)</f>
        <v>0</v>
      </c>
      <c r="BL120" s="16" t="s">
        <v>144</v>
      </c>
      <c r="BM120" s="222" t="s">
        <v>572</v>
      </c>
    </row>
    <row r="121" s="13" customFormat="1">
      <c r="A121" s="13"/>
      <c r="B121" s="224"/>
      <c r="C121" s="225"/>
      <c r="D121" s="226" t="s">
        <v>146</v>
      </c>
      <c r="E121" s="227" t="s">
        <v>19</v>
      </c>
      <c r="F121" s="228" t="s">
        <v>573</v>
      </c>
      <c r="G121" s="225"/>
      <c r="H121" s="229">
        <v>18</v>
      </c>
      <c r="I121" s="230"/>
      <c r="J121" s="225"/>
      <c r="K121" s="225"/>
      <c r="L121" s="231"/>
      <c r="M121" s="232"/>
      <c r="N121" s="233"/>
      <c r="O121" s="233"/>
      <c r="P121" s="233"/>
      <c r="Q121" s="233"/>
      <c r="R121" s="233"/>
      <c r="S121" s="233"/>
      <c r="T121" s="234"/>
      <c r="U121" s="13"/>
      <c r="V121" s="13"/>
      <c r="W121" s="13"/>
      <c r="X121" s="13"/>
      <c r="Y121" s="13"/>
      <c r="Z121" s="13"/>
      <c r="AA121" s="13"/>
      <c r="AB121" s="13"/>
      <c r="AC121" s="13"/>
      <c r="AD121" s="13"/>
      <c r="AE121" s="13"/>
      <c r="AT121" s="235" t="s">
        <v>146</v>
      </c>
      <c r="AU121" s="235" t="s">
        <v>82</v>
      </c>
      <c r="AV121" s="13" t="s">
        <v>82</v>
      </c>
      <c r="AW121" s="13" t="s">
        <v>33</v>
      </c>
      <c r="AX121" s="13" t="s">
        <v>80</v>
      </c>
      <c r="AY121" s="235" t="s">
        <v>136</v>
      </c>
    </row>
    <row r="122" s="2" customFormat="1" ht="37.8" customHeight="1">
      <c r="A122" s="37"/>
      <c r="B122" s="38"/>
      <c r="C122" s="211" t="s">
        <v>218</v>
      </c>
      <c r="D122" s="211" t="s">
        <v>139</v>
      </c>
      <c r="E122" s="212" t="s">
        <v>574</v>
      </c>
      <c r="F122" s="213" t="s">
        <v>575</v>
      </c>
      <c r="G122" s="214" t="s">
        <v>171</v>
      </c>
      <c r="H122" s="215">
        <v>28</v>
      </c>
      <c r="I122" s="216"/>
      <c r="J122" s="217">
        <f>ROUND(I122*H122,2)</f>
        <v>0</v>
      </c>
      <c r="K122" s="213" t="s">
        <v>19</v>
      </c>
      <c r="L122" s="43"/>
      <c r="M122" s="218" t="s">
        <v>19</v>
      </c>
      <c r="N122" s="219" t="s">
        <v>43</v>
      </c>
      <c r="O122" s="83"/>
      <c r="P122" s="220">
        <f>O122*H122</f>
        <v>0</v>
      </c>
      <c r="Q122" s="220">
        <v>1.0000000000000001E-05</v>
      </c>
      <c r="R122" s="220">
        <f>Q122*H122</f>
        <v>0.00028000000000000003</v>
      </c>
      <c r="S122" s="220">
        <v>0</v>
      </c>
      <c r="T122" s="221">
        <f>S122*H122</f>
        <v>0</v>
      </c>
      <c r="U122" s="37"/>
      <c r="V122" s="37"/>
      <c r="W122" s="37"/>
      <c r="X122" s="37"/>
      <c r="Y122" s="37"/>
      <c r="Z122" s="37"/>
      <c r="AA122" s="37"/>
      <c r="AB122" s="37"/>
      <c r="AC122" s="37"/>
      <c r="AD122" s="37"/>
      <c r="AE122" s="37"/>
      <c r="AR122" s="222" t="s">
        <v>144</v>
      </c>
      <c r="AT122" s="222" t="s">
        <v>139</v>
      </c>
      <c r="AU122" s="222" t="s">
        <v>82</v>
      </c>
      <c r="AY122" s="16" t="s">
        <v>136</v>
      </c>
      <c r="BE122" s="223">
        <f>IF(N122="základní",J122,0)</f>
        <v>0</v>
      </c>
      <c r="BF122" s="223">
        <f>IF(N122="snížená",J122,0)</f>
        <v>0</v>
      </c>
      <c r="BG122" s="223">
        <f>IF(N122="zákl. přenesená",J122,0)</f>
        <v>0</v>
      </c>
      <c r="BH122" s="223">
        <f>IF(N122="sníž. přenesená",J122,0)</f>
        <v>0</v>
      </c>
      <c r="BI122" s="223">
        <f>IF(N122="nulová",J122,0)</f>
        <v>0</v>
      </c>
      <c r="BJ122" s="16" t="s">
        <v>80</v>
      </c>
      <c r="BK122" s="223">
        <f>ROUND(I122*H122,2)</f>
        <v>0</v>
      </c>
      <c r="BL122" s="16" t="s">
        <v>144</v>
      </c>
      <c r="BM122" s="222" t="s">
        <v>576</v>
      </c>
    </row>
    <row r="123" s="13" customFormat="1">
      <c r="A123" s="13"/>
      <c r="B123" s="224"/>
      <c r="C123" s="225"/>
      <c r="D123" s="226" t="s">
        <v>146</v>
      </c>
      <c r="E123" s="227" t="s">
        <v>19</v>
      </c>
      <c r="F123" s="228" t="s">
        <v>577</v>
      </c>
      <c r="G123" s="225"/>
      <c r="H123" s="229">
        <v>28</v>
      </c>
      <c r="I123" s="230"/>
      <c r="J123" s="225"/>
      <c r="K123" s="225"/>
      <c r="L123" s="231"/>
      <c r="M123" s="232"/>
      <c r="N123" s="233"/>
      <c r="O123" s="233"/>
      <c r="P123" s="233"/>
      <c r="Q123" s="233"/>
      <c r="R123" s="233"/>
      <c r="S123" s="233"/>
      <c r="T123" s="234"/>
      <c r="U123" s="13"/>
      <c r="V123" s="13"/>
      <c r="W123" s="13"/>
      <c r="X123" s="13"/>
      <c r="Y123" s="13"/>
      <c r="Z123" s="13"/>
      <c r="AA123" s="13"/>
      <c r="AB123" s="13"/>
      <c r="AC123" s="13"/>
      <c r="AD123" s="13"/>
      <c r="AE123" s="13"/>
      <c r="AT123" s="235" t="s">
        <v>146</v>
      </c>
      <c r="AU123" s="235" t="s">
        <v>82</v>
      </c>
      <c r="AV123" s="13" t="s">
        <v>82</v>
      </c>
      <c r="AW123" s="13" t="s">
        <v>33</v>
      </c>
      <c r="AX123" s="13" t="s">
        <v>80</v>
      </c>
      <c r="AY123" s="235" t="s">
        <v>136</v>
      </c>
    </row>
    <row r="124" s="2" customFormat="1" ht="55.5" customHeight="1">
      <c r="A124" s="37"/>
      <c r="B124" s="38"/>
      <c r="C124" s="211" t="s">
        <v>222</v>
      </c>
      <c r="D124" s="211" t="s">
        <v>139</v>
      </c>
      <c r="E124" s="212" t="s">
        <v>578</v>
      </c>
      <c r="F124" s="213" t="s">
        <v>579</v>
      </c>
      <c r="G124" s="214" t="s">
        <v>171</v>
      </c>
      <c r="H124" s="215">
        <v>28</v>
      </c>
      <c r="I124" s="216"/>
      <c r="J124" s="217">
        <f>ROUND(I124*H124,2)</f>
        <v>0</v>
      </c>
      <c r="K124" s="213" t="s">
        <v>19</v>
      </c>
      <c r="L124" s="43"/>
      <c r="M124" s="218" t="s">
        <v>19</v>
      </c>
      <c r="N124" s="219" t="s">
        <v>43</v>
      </c>
      <c r="O124" s="83"/>
      <c r="P124" s="220">
        <f>O124*H124</f>
        <v>0</v>
      </c>
      <c r="Q124" s="220">
        <v>0.00050000000000000001</v>
      </c>
      <c r="R124" s="220">
        <f>Q124*H124</f>
        <v>0.014</v>
      </c>
      <c r="S124" s="220">
        <v>0</v>
      </c>
      <c r="T124" s="221">
        <f>S124*H124</f>
        <v>0</v>
      </c>
      <c r="U124" s="37"/>
      <c r="V124" s="37"/>
      <c r="W124" s="37"/>
      <c r="X124" s="37"/>
      <c r="Y124" s="37"/>
      <c r="Z124" s="37"/>
      <c r="AA124" s="37"/>
      <c r="AB124" s="37"/>
      <c r="AC124" s="37"/>
      <c r="AD124" s="37"/>
      <c r="AE124" s="37"/>
      <c r="AR124" s="222" t="s">
        <v>144</v>
      </c>
      <c r="AT124" s="222" t="s">
        <v>139</v>
      </c>
      <c r="AU124" s="222" t="s">
        <v>82</v>
      </c>
      <c r="AY124" s="16" t="s">
        <v>136</v>
      </c>
      <c r="BE124" s="223">
        <f>IF(N124="základní",J124,0)</f>
        <v>0</v>
      </c>
      <c r="BF124" s="223">
        <f>IF(N124="snížená",J124,0)</f>
        <v>0</v>
      </c>
      <c r="BG124" s="223">
        <f>IF(N124="zákl. přenesená",J124,0)</f>
        <v>0</v>
      </c>
      <c r="BH124" s="223">
        <f>IF(N124="sníž. přenesená",J124,0)</f>
        <v>0</v>
      </c>
      <c r="BI124" s="223">
        <f>IF(N124="nulová",J124,0)</f>
        <v>0</v>
      </c>
      <c r="BJ124" s="16" t="s">
        <v>80</v>
      </c>
      <c r="BK124" s="223">
        <f>ROUND(I124*H124,2)</f>
        <v>0</v>
      </c>
      <c r="BL124" s="16" t="s">
        <v>144</v>
      </c>
      <c r="BM124" s="222" t="s">
        <v>580</v>
      </c>
    </row>
    <row r="125" s="13" customFormat="1">
      <c r="A125" s="13"/>
      <c r="B125" s="224"/>
      <c r="C125" s="225"/>
      <c r="D125" s="226" t="s">
        <v>146</v>
      </c>
      <c r="E125" s="227" t="s">
        <v>19</v>
      </c>
      <c r="F125" s="228" t="s">
        <v>581</v>
      </c>
      <c r="G125" s="225"/>
      <c r="H125" s="229">
        <v>28</v>
      </c>
      <c r="I125" s="230"/>
      <c r="J125" s="225"/>
      <c r="K125" s="225"/>
      <c r="L125" s="231"/>
      <c r="M125" s="232"/>
      <c r="N125" s="233"/>
      <c r="O125" s="233"/>
      <c r="P125" s="233"/>
      <c r="Q125" s="233"/>
      <c r="R125" s="233"/>
      <c r="S125" s="233"/>
      <c r="T125" s="234"/>
      <c r="U125" s="13"/>
      <c r="V125" s="13"/>
      <c r="W125" s="13"/>
      <c r="X125" s="13"/>
      <c r="Y125" s="13"/>
      <c r="Z125" s="13"/>
      <c r="AA125" s="13"/>
      <c r="AB125" s="13"/>
      <c r="AC125" s="13"/>
      <c r="AD125" s="13"/>
      <c r="AE125" s="13"/>
      <c r="AT125" s="235" t="s">
        <v>146</v>
      </c>
      <c r="AU125" s="235" t="s">
        <v>82</v>
      </c>
      <c r="AV125" s="13" t="s">
        <v>82</v>
      </c>
      <c r="AW125" s="13" t="s">
        <v>33</v>
      </c>
      <c r="AX125" s="13" t="s">
        <v>80</v>
      </c>
      <c r="AY125" s="235" t="s">
        <v>136</v>
      </c>
    </row>
    <row r="126" s="12" customFormat="1" ht="25.92" customHeight="1">
      <c r="A126" s="12"/>
      <c r="B126" s="195"/>
      <c r="C126" s="196"/>
      <c r="D126" s="197" t="s">
        <v>71</v>
      </c>
      <c r="E126" s="198" t="s">
        <v>311</v>
      </c>
      <c r="F126" s="198" t="s">
        <v>312</v>
      </c>
      <c r="G126" s="196"/>
      <c r="H126" s="196"/>
      <c r="I126" s="199"/>
      <c r="J126" s="200">
        <f>BK126</f>
        <v>0</v>
      </c>
      <c r="K126" s="196"/>
      <c r="L126" s="201"/>
      <c r="M126" s="202"/>
      <c r="N126" s="203"/>
      <c r="O126" s="203"/>
      <c r="P126" s="204">
        <f>SUM(P127:P137)</f>
        <v>0</v>
      </c>
      <c r="Q126" s="203"/>
      <c r="R126" s="204">
        <f>SUM(R127:R137)</f>
        <v>0</v>
      </c>
      <c r="S126" s="203"/>
      <c r="T126" s="205">
        <f>SUM(T127:T137)</f>
        <v>0</v>
      </c>
      <c r="U126" s="12"/>
      <c r="V126" s="12"/>
      <c r="W126" s="12"/>
      <c r="X126" s="12"/>
      <c r="Y126" s="12"/>
      <c r="Z126" s="12"/>
      <c r="AA126" s="12"/>
      <c r="AB126" s="12"/>
      <c r="AC126" s="12"/>
      <c r="AD126" s="12"/>
      <c r="AE126" s="12"/>
      <c r="AR126" s="206" t="s">
        <v>144</v>
      </c>
      <c r="AT126" s="207" t="s">
        <v>71</v>
      </c>
      <c r="AU126" s="207" t="s">
        <v>72</v>
      </c>
      <c r="AY126" s="206" t="s">
        <v>136</v>
      </c>
      <c r="BK126" s="208">
        <f>SUM(BK127:BK137)</f>
        <v>0</v>
      </c>
    </row>
    <row r="127" s="2" customFormat="1" ht="90" customHeight="1">
      <c r="A127" s="37"/>
      <c r="B127" s="38"/>
      <c r="C127" s="211" t="s">
        <v>226</v>
      </c>
      <c r="D127" s="211" t="s">
        <v>139</v>
      </c>
      <c r="E127" s="212" t="s">
        <v>582</v>
      </c>
      <c r="F127" s="213" t="s">
        <v>583</v>
      </c>
      <c r="G127" s="214" t="s">
        <v>150</v>
      </c>
      <c r="H127" s="215">
        <v>1</v>
      </c>
      <c r="I127" s="216"/>
      <c r="J127" s="217">
        <f>ROUND(I127*H127,2)</f>
        <v>0</v>
      </c>
      <c r="K127" s="213" t="s">
        <v>143</v>
      </c>
      <c r="L127" s="43"/>
      <c r="M127" s="218" t="s">
        <v>19</v>
      </c>
      <c r="N127" s="219" t="s">
        <v>43</v>
      </c>
      <c r="O127" s="83"/>
      <c r="P127" s="220">
        <f>O127*H127</f>
        <v>0</v>
      </c>
      <c r="Q127" s="220">
        <v>0</v>
      </c>
      <c r="R127" s="220">
        <f>Q127*H127</f>
        <v>0</v>
      </c>
      <c r="S127" s="220">
        <v>0</v>
      </c>
      <c r="T127" s="221">
        <f>S127*H127</f>
        <v>0</v>
      </c>
      <c r="U127" s="37"/>
      <c r="V127" s="37"/>
      <c r="W127" s="37"/>
      <c r="X127" s="37"/>
      <c r="Y127" s="37"/>
      <c r="Z127" s="37"/>
      <c r="AA127" s="37"/>
      <c r="AB127" s="37"/>
      <c r="AC127" s="37"/>
      <c r="AD127" s="37"/>
      <c r="AE127" s="37"/>
      <c r="AR127" s="222" t="s">
        <v>316</v>
      </c>
      <c r="AT127" s="222" t="s">
        <v>139</v>
      </c>
      <c r="AU127" s="222" t="s">
        <v>80</v>
      </c>
      <c r="AY127" s="16" t="s">
        <v>136</v>
      </c>
      <c r="BE127" s="223">
        <f>IF(N127="základní",J127,0)</f>
        <v>0</v>
      </c>
      <c r="BF127" s="223">
        <f>IF(N127="snížená",J127,0)</f>
        <v>0</v>
      </c>
      <c r="BG127" s="223">
        <f>IF(N127="zákl. přenesená",J127,0)</f>
        <v>0</v>
      </c>
      <c r="BH127" s="223">
        <f>IF(N127="sníž. přenesená",J127,0)</f>
        <v>0</v>
      </c>
      <c r="BI127" s="223">
        <f>IF(N127="nulová",J127,0)</f>
        <v>0</v>
      </c>
      <c r="BJ127" s="16" t="s">
        <v>80</v>
      </c>
      <c r="BK127" s="223">
        <f>ROUND(I127*H127,2)</f>
        <v>0</v>
      </c>
      <c r="BL127" s="16" t="s">
        <v>316</v>
      </c>
      <c r="BM127" s="222" t="s">
        <v>584</v>
      </c>
    </row>
    <row r="128" s="2" customFormat="1" ht="101.25" customHeight="1">
      <c r="A128" s="37"/>
      <c r="B128" s="38"/>
      <c r="C128" s="211" t="s">
        <v>230</v>
      </c>
      <c r="D128" s="211" t="s">
        <v>139</v>
      </c>
      <c r="E128" s="212" t="s">
        <v>339</v>
      </c>
      <c r="F128" s="213" t="s">
        <v>340</v>
      </c>
      <c r="G128" s="214" t="s">
        <v>262</v>
      </c>
      <c r="H128" s="215">
        <v>60.959000000000003</v>
      </c>
      <c r="I128" s="216"/>
      <c r="J128" s="217">
        <f>ROUND(I128*H128,2)</f>
        <v>0</v>
      </c>
      <c r="K128" s="213" t="s">
        <v>143</v>
      </c>
      <c r="L128" s="43"/>
      <c r="M128" s="218" t="s">
        <v>19</v>
      </c>
      <c r="N128" s="219" t="s">
        <v>43</v>
      </c>
      <c r="O128" s="83"/>
      <c r="P128" s="220">
        <f>O128*H128</f>
        <v>0</v>
      </c>
      <c r="Q128" s="220">
        <v>0</v>
      </c>
      <c r="R128" s="220">
        <f>Q128*H128</f>
        <v>0</v>
      </c>
      <c r="S128" s="220">
        <v>0</v>
      </c>
      <c r="T128" s="221">
        <f>S128*H128</f>
        <v>0</v>
      </c>
      <c r="U128" s="37"/>
      <c r="V128" s="37"/>
      <c r="W128" s="37"/>
      <c r="X128" s="37"/>
      <c r="Y128" s="37"/>
      <c r="Z128" s="37"/>
      <c r="AA128" s="37"/>
      <c r="AB128" s="37"/>
      <c r="AC128" s="37"/>
      <c r="AD128" s="37"/>
      <c r="AE128" s="37"/>
      <c r="AR128" s="222" t="s">
        <v>316</v>
      </c>
      <c r="AT128" s="222" t="s">
        <v>139</v>
      </c>
      <c r="AU128" s="222" t="s">
        <v>80</v>
      </c>
      <c r="AY128" s="16" t="s">
        <v>136</v>
      </c>
      <c r="BE128" s="223">
        <f>IF(N128="základní",J128,0)</f>
        <v>0</v>
      </c>
      <c r="BF128" s="223">
        <f>IF(N128="snížená",J128,0)</f>
        <v>0</v>
      </c>
      <c r="BG128" s="223">
        <f>IF(N128="zákl. přenesená",J128,0)</f>
        <v>0</v>
      </c>
      <c r="BH128" s="223">
        <f>IF(N128="sníž. přenesená",J128,0)</f>
        <v>0</v>
      </c>
      <c r="BI128" s="223">
        <f>IF(N128="nulová",J128,0)</f>
        <v>0</v>
      </c>
      <c r="BJ128" s="16" t="s">
        <v>80</v>
      </c>
      <c r="BK128" s="223">
        <f>ROUND(I128*H128,2)</f>
        <v>0</v>
      </c>
      <c r="BL128" s="16" t="s">
        <v>316</v>
      </c>
      <c r="BM128" s="222" t="s">
        <v>585</v>
      </c>
    </row>
    <row r="129" s="13" customFormat="1">
      <c r="A129" s="13"/>
      <c r="B129" s="224"/>
      <c r="C129" s="225"/>
      <c r="D129" s="226" t="s">
        <v>146</v>
      </c>
      <c r="E129" s="227" t="s">
        <v>19</v>
      </c>
      <c r="F129" s="228" t="s">
        <v>586</v>
      </c>
      <c r="G129" s="225"/>
      <c r="H129" s="229">
        <v>34.146999999999998</v>
      </c>
      <c r="I129" s="230"/>
      <c r="J129" s="225"/>
      <c r="K129" s="225"/>
      <c r="L129" s="231"/>
      <c r="M129" s="232"/>
      <c r="N129" s="233"/>
      <c r="O129" s="233"/>
      <c r="P129" s="233"/>
      <c r="Q129" s="233"/>
      <c r="R129" s="233"/>
      <c r="S129" s="233"/>
      <c r="T129" s="234"/>
      <c r="U129" s="13"/>
      <c r="V129" s="13"/>
      <c r="W129" s="13"/>
      <c r="X129" s="13"/>
      <c r="Y129" s="13"/>
      <c r="Z129" s="13"/>
      <c r="AA129" s="13"/>
      <c r="AB129" s="13"/>
      <c r="AC129" s="13"/>
      <c r="AD129" s="13"/>
      <c r="AE129" s="13"/>
      <c r="AT129" s="235" t="s">
        <v>146</v>
      </c>
      <c r="AU129" s="235" t="s">
        <v>80</v>
      </c>
      <c r="AV129" s="13" t="s">
        <v>82</v>
      </c>
      <c r="AW129" s="13" t="s">
        <v>33</v>
      </c>
      <c r="AX129" s="13" t="s">
        <v>72</v>
      </c>
      <c r="AY129" s="235" t="s">
        <v>136</v>
      </c>
    </row>
    <row r="130" s="13" customFormat="1">
      <c r="A130" s="13"/>
      <c r="B130" s="224"/>
      <c r="C130" s="225"/>
      <c r="D130" s="226" t="s">
        <v>146</v>
      </c>
      <c r="E130" s="227" t="s">
        <v>19</v>
      </c>
      <c r="F130" s="228" t="s">
        <v>587</v>
      </c>
      <c r="G130" s="225"/>
      <c r="H130" s="229">
        <v>26.812000000000001</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80</v>
      </c>
      <c r="AV130" s="13" t="s">
        <v>82</v>
      </c>
      <c r="AW130" s="13" t="s">
        <v>33</v>
      </c>
      <c r="AX130" s="13" t="s">
        <v>72</v>
      </c>
      <c r="AY130" s="235" t="s">
        <v>136</v>
      </c>
    </row>
    <row r="131" s="14" customFormat="1">
      <c r="A131" s="14"/>
      <c r="B131" s="236"/>
      <c r="C131" s="237"/>
      <c r="D131" s="226" t="s">
        <v>146</v>
      </c>
      <c r="E131" s="238" t="s">
        <v>19</v>
      </c>
      <c r="F131" s="239" t="s">
        <v>158</v>
      </c>
      <c r="G131" s="237"/>
      <c r="H131" s="240">
        <v>60.959000000000003</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146</v>
      </c>
      <c r="AU131" s="246" t="s">
        <v>80</v>
      </c>
      <c r="AV131" s="14" t="s">
        <v>144</v>
      </c>
      <c r="AW131" s="14" t="s">
        <v>33</v>
      </c>
      <c r="AX131" s="14" t="s">
        <v>80</v>
      </c>
      <c r="AY131" s="246" t="s">
        <v>136</v>
      </c>
    </row>
    <row r="132" s="2" customFormat="1" ht="101.25" customHeight="1">
      <c r="A132" s="37"/>
      <c r="B132" s="38"/>
      <c r="C132" s="211" t="s">
        <v>235</v>
      </c>
      <c r="D132" s="211" t="s">
        <v>139</v>
      </c>
      <c r="E132" s="212" t="s">
        <v>372</v>
      </c>
      <c r="F132" s="213" t="s">
        <v>487</v>
      </c>
      <c r="G132" s="214" t="s">
        <v>262</v>
      </c>
      <c r="H132" s="215">
        <v>2.282</v>
      </c>
      <c r="I132" s="216"/>
      <c r="J132" s="217">
        <f>ROUND(I132*H132,2)</f>
        <v>0</v>
      </c>
      <c r="K132" s="213" t="s">
        <v>143</v>
      </c>
      <c r="L132" s="43"/>
      <c r="M132" s="218" t="s">
        <v>19</v>
      </c>
      <c r="N132" s="219" t="s">
        <v>43</v>
      </c>
      <c r="O132" s="83"/>
      <c r="P132" s="220">
        <f>O132*H132</f>
        <v>0</v>
      </c>
      <c r="Q132" s="220">
        <v>0</v>
      </c>
      <c r="R132" s="220">
        <f>Q132*H132</f>
        <v>0</v>
      </c>
      <c r="S132" s="220">
        <v>0</v>
      </c>
      <c r="T132" s="221">
        <f>S132*H132</f>
        <v>0</v>
      </c>
      <c r="U132" s="37"/>
      <c r="V132" s="37"/>
      <c r="W132" s="37"/>
      <c r="X132" s="37"/>
      <c r="Y132" s="37"/>
      <c r="Z132" s="37"/>
      <c r="AA132" s="37"/>
      <c r="AB132" s="37"/>
      <c r="AC132" s="37"/>
      <c r="AD132" s="37"/>
      <c r="AE132" s="37"/>
      <c r="AR132" s="222" t="s">
        <v>316</v>
      </c>
      <c r="AT132" s="222" t="s">
        <v>139</v>
      </c>
      <c r="AU132" s="222" t="s">
        <v>80</v>
      </c>
      <c r="AY132" s="16" t="s">
        <v>136</v>
      </c>
      <c r="BE132" s="223">
        <f>IF(N132="základní",J132,0)</f>
        <v>0</v>
      </c>
      <c r="BF132" s="223">
        <f>IF(N132="snížená",J132,0)</f>
        <v>0</v>
      </c>
      <c r="BG132" s="223">
        <f>IF(N132="zákl. přenesená",J132,0)</f>
        <v>0</v>
      </c>
      <c r="BH132" s="223">
        <f>IF(N132="sníž. přenesená",J132,0)</f>
        <v>0</v>
      </c>
      <c r="BI132" s="223">
        <f>IF(N132="nulová",J132,0)</f>
        <v>0</v>
      </c>
      <c r="BJ132" s="16" t="s">
        <v>80</v>
      </c>
      <c r="BK132" s="223">
        <f>ROUND(I132*H132,2)</f>
        <v>0</v>
      </c>
      <c r="BL132" s="16" t="s">
        <v>316</v>
      </c>
      <c r="BM132" s="222" t="s">
        <v>588</v>
      </c>
    </row>
    <row r="133" s="13" customFormat="1">
      <c r="A133" s="13"/>
      <c r="B133" s="224"/>
      <c r="C133" s="225"/>
      <c r="D133" s="226" t="s">
        <v>146</v>
      </c>
      <c r="E133" s="227" t="s">
        <v>19</v>
      </c>
      <c r="F133" s="228" t="s">
        <v>589</v>
      </c>
      <c r="G133" s="225"/>
      <c r="H133" s="229">
        <v>2.282</v>
      </c>
      <c r="I133" s="230"/>
      <c r="J133" s="225"/>
      <c r="K133" s="225"/>
      <c r="L133" s="231"/>
      <c r="M133" s="232"/>
      <c r="N133" s="233"/>
      <c r="O133" s="233"/>
      <c r="P133" s="233"/>
      <c r="Q133" s="233"/>
      <c r="R133" s="233"/>
      <c r="S133" s="233"/>
      <c r="T133" s="234"/>
      <c r="U133" s="13"/>
      <c r="V133" s="13"/>
      <c r="W133" s="13"/>
      <c r="X133" s="13"/>
      <c r="Y133" s="13"/>
      <c r="Z133" s="13"/>
      <c r="AA133" s="13"/>
      <c r="AB133" s="13"/>
      <c r="AC133" s="13"/>
      <c r="AD133" s="13"/>
      <c r="AE133" s="13"/>
      <c r="AT133" s="235" t="s">
        <v>146</v>
      </c>
      <c r="AU133" s="235" t="s">
        <v>80</v>
      </c>
      <c r="AV133" s="13" t="s">
        <v>82</v>
      </c>
      <c r="AW133" s="13" t="s">
        <v>33</v>
      </c>
      <c r="AX133" s="13" t="s">
        <v>80</v>
      </c>
      <c r="AY133" s="235" t="s">
        <v>136</v>
      </c>
    </row>
    <row r="134" s="2" customFormat="1" ht="101.25" customHeight="1">
      <c r="A134" s="37"/>
      <c r="B134" s="38"/>
      <c r="C134" s="211" t="s">
        <v>7</v>
      </c>
      <c r="D134" s="211" t="s">
        <v>139</v>
      </c>
      <c r="E134" s="212" t="s">
        <v>380</v>
      </c>
      <c r="F134" s="213" t="s">
        <v>381</v>
      </c>
      <c r="G134" s="214" t="s">
        <v>262</v>
      </c>
      <c r="H134" s="215">
        <v>66.177999999999997</v>
      </c>
      <c r="I134" s="216"/>
      <c r="J134" s="217">
        <f>ROUND(I134*H134,2)</f>
        <v>0</v>
      </c>
      <c r="K134" s="213" t="s">
        <v>143</v>
      </c>
      <c r="L134" s="43"/>
      <c r="M134" s="218" t="s">
        <v>19</v>
      </c>
      <c r="N134" s="219" t="s">
        <v>43</v>
      </c>
      <c r="O134" s="83"/>
      <c r="P134" s="220">
        <f>O134*H134</f>
        <v>0</v>
      </c>
      <c r="Q134" s="220">
        <v>0</v>
      </c>
      <c r="R134" s="220">
        <f>Q134*H134</f>
        <v>0</v>
      </c>
      <c r="S134" s="220">
        <v>0</v>
      </c>
      <c r="T134" s="221">
        <f>S134*H134</f>
        <v>0</v>
      </c>
      <c r="U134" s="37"/>
      <c r="V134" s="37"/>
      <c r="W134" s="37"/>
      <c r="X134" s="37"/>
      <c r="Y134" s="37"/>
      <c r="Z134" s="37"/>
      <c r="AA134" s="37"/>
      <c r="AB134" s="37"/>
      <c r="AC134" s="37"/>
      <c r="AD134" s="37"/>
      <c r="AE134" s="37"/>
      <c r="AR134" s="222" t="s">
        <v>316</v>
      </c>
      <c r="AT134" s="222" t="s">
        <v>139</v>
      </c>
      <c r="AU134" s="222" t="s">
        <v>80</v>
      </c>
      <c r="AY134" s="16" t="s">
        <v>136</v>
      </c>
      <c r="BE134" s="223">
        <f>IF(N134="základní",J134,0)</f>
        <v>0</v>
      </c>
      <c r="BF134" s="223">
        <f>IF(N134="snížená",J134,0)</f>
        <v>0</v>
      </c>
      <c r="BG134" s="223">
        <f>IF(N134="zákl. přenesená",J134,0)</f>
        <v>0</v>
      </c>
      <c r="BH134" s="223">
        <f>IF(N134="sníž. přenesená",J134,0)</f>
        <v>0</v>
      </c>
      <c r="BI134" s="223">
        <f>IF(N134="nulová",J134,0)</f>
        <v>0</v>
      </c>
      <c r="BJ134" s="16" t="s">
        <v>80</v>
      </c>
      <c r="BK134" s="223">
        <f>ROUND(I134*H134,2)</f>
        <v>0</v>
      </c>
      <c r="BL134" s="16" t="s">
        <v>316</v>
      </c>
      <c r="BM134" s="222" t="s">
        <v>590</v>
      </c>
    </row>
    <row r="135" s="13" customFormat="1">
      <c r="A135" s="13"/>
      <c r="B135" s="224"/>
      <c r="C135" s="225"/>
      <c r="D135" s="226" t="s">
        <v>146</v>
      </c>
      <c r="E135" s="227" t="s">
        <v>19</v>
      </c>
      <c r="F135" s="228" t="s">
        <v>591</v>
      </c>
      <c r="G135" s="225"/>
      <c r="H135" s="229">
        <v>66.177999999999997</v>
      </c>
      <c r="I135" s="230"/>
      <c r="J135" s="225"/>
      <c r="K135" s="225"/>
      <c r="L135" s="231"/>
      <c r="M135" s="232"/>
      <c r="N135" s="233"/>
      <c r="O135" s="233"/>
      <c r="P135" s="233"/>
      <c r="Q135" s="233"/>
      <c r="R135" s="233"/>
      <c r="S135" s="233"/>
      <c r="T135" s="234"/>
      <c r="U135" s="13"/>
      <c r="V135" s="13"/>
      <c r="W135" s="13"/>
      <c r="X135" s="13"/>
      <c r="Y135" s="13"/>
      <c r="Z135" s="13"/>
      <c r="AA135" s="13"/>
      <c r="AB135" s="13"/>
      <c r="AC135" s="13"/>
      <c r="AD135" s="13"/>
      <c r="AE135" s="13"/>
      <c r="AT135" s="235" t="s">
        <v>146</v>
      </c>
      <c r="AU135" s="235" t="s">
        <v>80</v>
      </c>
      <c r="AV135" s="13" t="s">
        <v>82</v>
      </c>
      <c r="AW135" s="13" t="s">
        <v>33</v>
      </c>
      <c r="AX135" s="13" t="s">
        <v>80</v>
      </c>
      <c r="AY135" s="235" t="s">
        <v>136</v>
      </c>
    </row>
    <row r="136" s="2" customFormat="1" ht="100.5" customHeight="1">
      <c r="A136" s="37"/>
      <c r="B136" s="38"/>
      <c r="C136" s="211" t="s">
        <v>243</v>
      </c>
      <c r="D136" s="211" t="s">
        <v>139</v>
      </c>
      <c r="E136" s="212" t="s">
        <v>592</v>
      </c>
      <c r="F136" s="213" t="s">
        <v>593</v>
      </c>
      <c r="G136" s="214" t="s">
        <v>262</v>
      </c>
      <c r="H136" s="215">
        <v>34.146999999999998</v>
      </c>
      <c r="I136" s="216"/>
      <c r="J136" s="217">
        <f>ROUND(I136*H136,2)</f>
        <v>0</v>
      </c>
      <c r="K136" s="213" t="s">
        <v>143</v>
      </c>
      <c r="L136" s="43"/>
      <c r="M136" s="218" t="s">
        <v>19</v>
      </c>
      <c r="N136" s="219" t="s">
        <v>43</v>
      </c>
      <c r="O136" s="83"/>
      <c r="P136" s="220">
        <f>O136*H136</f>
        <v>0</v>
      </c>
      <c r="Q136" s="220">
        <v>0</v>
      </c>
      <c r="R136" s="220">
        <f>Q136*H136</f>
        <v>0</v>
      </c>
      <c r="S136" s="220">
        <v>0</v>
      </c>
      <c r="T136" s="221">
        <f>S136*H136</f>
        <v>0</v>
      </c>
      <c r="U136" s="37"/>
      <c r="V136" s="37"/>
      <c r="W136" s="37"/>
      <c r="X136" s="37"/>
      <c r="Y136" s="37"/>
      <c r="Z136" s="37"/>
      <c r="AA136" s="37"/>
      <c r="AB136" s="37"/>
      <c r="AC136" s="37"/>
      <c r="AD136" s="37"/>
      <c r="AE136" s="37"/>
      <c r="AR136" s="222" t="s">
        <v>316</v>
      </c>
      <c r="AT136" s="222" t="s">
        <v>139</v>
      </c>
      <c r="AU136" s="222" t="s">
        <v>80</v>
      </c>
      <c r="AY136" s="16" t="s">
        <v>136</v>
      </c>
      <c r="BE136" s="223">
        <f>IF(N136="základní",J136,0)</f>
        <v>0</v>
      </c>
      <c r="BF136" s="223">
        <f>IF(N136="snížená",J136,0)</f>
        <v>0</v>
      </c>
      <c r="BG136" s="223">
        <f>IF(N136="zákl. přenesená",J136,0)</f>
        <v>0</v>
      </c>
      <c r="BH136" s="223">
        <f>IF(N136="sníž. přenesená",J136,0)</f>
        <v>0</v>
      </c>
      <c r="BI136" s="223">
        <f>IF(N136="nulová",J136,0)</f>
        <v>0</v>
      </c>
      <c r="BJ136" s="16" t="s">
        <v>80</v>
      </c>
      <c r="BK136" s="223">
        <f>ROUND(I136*H136,2)</f>
        <v>0</v>
      </c>
      <c r="BL136" s="16" t="s">
        <v>316</v>
      </c>
      <c r="BM136" s="222" t="s">
        <v>594</v>
      </c>
    </row>
    <row r="137" s="13" customFormat="1">
      <c r="A137" s="13"/>
      <c r="B137" s="224"/>
      <c r="C137" s="225"/>
      <c r="D137" s="226" t="s">
        <v>146</v>
      </c>
      <c r="E137" s="227" t="s">
        <v>19</v>
      </c>
      <c r="F137" s="228" t="s">
        <v>595</v>
      </c>
      <c r="G137" s="225"/>
      <c r="H137" s="229">
        <v>34.146999999999998</v>
      </c>
      <c r="I137" s="230"/>
      <c r="J137" s="225"/>
      <c r="K137" s="225"/>
      <c r="L137" s="231"/>
      <c r="M137" s="257"/>
      <c r="N137" s="258"/>
      <c r="O137" s="258"/>
      <c r="P137" s="258"/>
      <c r="Q137" s="258"/>
      <c r="R137" s="258"/>
      <c r="S137" s="258"/>
      <c r="T137" s="259"/>
      <c r="U137" s="13"/>
      <c r="V137" s="13"/>
      <c r="W137" s="13"/>
      <c r="X137" s="13"/>
      <c r="Y137" s="13"/>
      <c r="Z137" s="13"/>
      <c r="AA137" s="13"/>
      <c r="AB137" s="13"/>
      <c r="AC137" s="13"/>
      <c r="AD137" s="13"/>
      <c r="AE137" s="13"/>
      <c r="AT137" s="235" t="s">
        <v>146</v>
      </c>
      <c r="AU137" s="235" t="s">
        <v>80</v>
      </c>
      <c r="AV137" s="13" t="s">
        <v>82</v>
      </c>
      <c r="AW137" s="13" t="s">
        <v>33</v>
      </c>
      <c r="AX137" s="13" t="s">
        <v>80</v>
      </c>
      <c r="AY137" s="235" t="s">
        <v>136</v>
      </c>
    </row>
    <row r="138" s="2" customFormat="1" ht="6.96" customHeight="1">
      <c r="A138" s="37"/>
      <c r="B138" s="58"/>
      <c r="C138" s="59"/>
      <c r="D138" s="59"/>
      <c r="E138" s="59"/>
      <c r="F138" s="59"/>
      <c r="G138" s="59"/>
      <c r="H138" s="59"/>
      <c r="I138" s="59"/>
      <c r="J138" s="59"/>
      <c r="K138" s="59"/>
      <c r="L138" s="43"/>
      <c r="M138" s="37"/>
      <c r="O138" s="37"/>
      <c r="P138" s="37"/>
      <c r="Q138" s="37"/>
      <c r="R138" s="37"/>
      <c r="S138" s="37"/>
      <c r="T138" s="37"/>
      <c r="U138" s="37"/>
      <c r="V138" s="37"/>
      <c r="W138" s="37"/>
      <c r="X138" s="37"/>
      <c r="Y138" s="37"/>
      <c r="Z138" s="37"/>
      <c r="AA138" s="37"/>
      <c r="AB138" s="37"/>
      <c r="AC138" s="37"/>
      <c r="AD138" s="37"/>
      <c r="AE138" s="37"/>
    </row>
  </sheetData>
  <sheetProtection sheet="1" autoFilter="0" formatColumns="0" formatRows="0" objects="1" scenarios="1" spinCount="100000" saltValue="IsMS4kK0daFYFfyUOJhmIS2/CaJK7HyYgL/3647C181A0H6sM9LsUwtFCFfYQL+Y17L+fcytFRoU1ffHDszARw==" hashValue="ya+kRZCXMiIdp1VjzEdACkgb4Bwt7+Ev418OFNN+13bi8JJ2wN3izgNDGfebq0PfuhPvHCWXzbF/0104Z5JiFg==" algorithmName="SHA-512" password="CC35"/>
  <autoFilter ref="C82:K137"/>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91</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596</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ROUND(J81,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ROUND((SUM(BE81:BE133)),  2)</f>
        <v>0</v>
      </c>
      <c r="G33" s="37"/>
      <c r="H33" s="37"/>
      <c r="I33" s="156">
        <v>0.20999999999999999</v>
      </c>
      <c r="J33" s="155">
        <f>ROUND(((SUM(BE81:BE133))*I33),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ROUND((SUM(BF81:BF133)),  2)</f>
        <v>0</v>
      </c>
      <c r="G34" s="37"/>
      <c r="H34" s="37"/>
      <c r="I34" s="156">
        <v>0.12</v>
      </c>
      <c r="J34" s="155">
        <f>ROUND(((SUM(BF81:BF133))*I34),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ROUND((SUM(BG81:BG133)),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ROUND((SUM(BH81:BH133)),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ROUND((SUM(BI81:BI133)),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SO 04 - Následná úprava GPK a broušení</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J81</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597</v>
      </c>
      <c r="E60" s="176"/>
      <c r="F60" s="176"/>
      <c r="G60" s="176"/>
      <c r="H60" s="176"/>
      <c r="I60" s="176"/>
      <c r="J60" s="177">
        <f>J82</f>
        <v>0</v>
      </c>
      <c r="K60" s="174"/>
      <c r="L60" s="178"/>
      <c r="S60" s="9"/>
      <c r="T60" s="9"/>
      <c r="U60" s="9"/>
      <c r="V60" s="9"/>
      <c r="W60" s="9"/>
      <c r="X60" s="9"/>
      <c r="Y60" s="9"/>
      <c r="Z60" s="9"/>
      <c r="AA60" s="9"/>
      <c r="AB60" s="9"/>
      <c r="AC60" s="9"/>
      <c r="AD60" s="9"/>
      <c r="AE60" s="9"/>
    </row>
    <row r="61" s="9" customFormat="1" ht="24.96" customHeight="1">
      <c r="A61" s="9"/>
      <c r="B61" s="173"/>
      <c r="C61" s="174"/>
      <c r="D61" s="175" t="s">
        <v>598</v>
      </c>
      <c r="E61" s="176"/>
      <c r="F61" s="176"/>
      <c r="G61" s="176"/>
      <c r="H61" s="176"/>
      <c r="I61" s="176"/>
      <c r="J61" s="177">
        <f>J110</f>
        <v>0</v>
      </c>
      <c r="K61" s="174"/>
      <c r="L61" s="178"/>
      <c r="S61" s="9"/>
      <c r="T61" s="9"/>
      <c r="U61" s="9"/>
      <c r="V61" s="9"/>
      <c r="W61" s="9"/>
      <c r="X61" s="9"/>
      <c r="Y61" s="9"/>
      <c r="Z61" s="9"/>
      <c r="AA61" s="9"/>
      <c r="AB61" s="9"/>
      <c r="AC61" s="9"/>
      <c r="AD61" s="9"/>
      <c r="AE61" s="9"/>
    </row>
    <row r="62" s="2" customFormat="1" ht="21.84"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59"/>
      <c r="J63" s="59"/>
      <c r="K63" s="59"/>
      <c r="L63" s="143"/>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61"/>
      <c r="J67" s="61"/>
      <c r="K67" s="61"/>
      <c r="L67" s="143"/>
      <c r="S67" s="37"/>
      <c r="T67" s="37"/>
      <c r="U67" s="37"/>
      <c r="V67" s="37"/>
      <c r="W67" s="37"/>
      <c r="X67" s="37"/>
      <c r="Y67" s="37"/>
      <c r="Z67" s="37"/>
      <c r="AA67" s="37"/>
      <c r="AB67" s="37"/>
      <c r="AC67" s="37"/>
      <c r="AD67" s="37"/>
      <c r="AE67" s="37"/>
    </row>
    <row r="68" s="2" customFormat="1" ht="24.96" customHeight="1">
      <c r="A68" s="37"/>
      <c r="B68" s="38"/>
      <c r="C68" s="22" t="s">
        <v>121</v>
      </c>
      <c r="D68" s="39"/>
      <c r="E68" s="39"/>
      <c r="F68" s="39"/>
      <c r="G68" s="39"/>
      <c r="H68" s="39"/>
      <c r="I68" s="39"/>
      <c r="J68" s="39"/>
      <c r="K68" s="39"/>
      <c r="L68" s="14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6.5" customHeight="1">
      <c r="A71" s="37"/>
      <c r="B71" s="38"/>
      <c r="C71" s="39"/>
      <c r="D71" s="39"/>
      <c r="E71" s="168" t="str">
        <f>E7</f>
        <v>Oprava trati v úseku Hradec Králové - Předměřice n. L.</v>
      </c>
      <c r="F71" s="31"/>
      <c r="G71" s="31"/>
      <c r="H71" s="31"/>
      <c r="I71" s="39"/>
      <c r="J71" s="39"/>
      <c r="K71" s="39"/>
      <c r="L71" s="143"/>
      <c r="S71" s="37"/>
      <c r="T71" s="37"/>
      <c r="U71" s="37"/>
      <c r="V71" s="37"/>
      <c r="W71" s="37"/>
      <c r="X71" s="37"/>
      <c r="Y71" s="37"/>
      <c r="Z71" s="37"/>
      <c r="AA71" s="37"/>
      <c r="AB71" s="37"/>
      <c r="AC71" s="37"/>
      <c r="AD71" s="37"/>
      <c r="AE71" s="37"/>
    </row>
    <row r="72" s="2" customFormat="1" ht="12" customHeight="1">
      <c r="A72" s="37"/>
      <c r="B72" s="38"/>
      <c r="C72" s="31" t="s">
        <v>112</v>
      </c>
      <c r="D72" s="39"/>
      <c r="E72" s="39"/>
      <c r="F72" s="39"/>
      <c r="G72" s="39"/>
      <c r="H72" s="39"/>
      <c r="I72" s="39"/>
      <c r="J72" s="39"/>
      <c r="K72" s="39"/>
      <c r="L72" s="143"/>
      <c r="S72" s="37"/>
      <c r="T72" s="37"/>
      <c r="U72" s="37"/>
      <c r="V72" s="37"/>
      <c r="W72" s="37"/>
      <c r="X72" s="37"/>
      <c r="Y72" s="37"/>
      <c r="Z72" s="37"/>
      <c r="AA72" s="37"/>
      <c r="AB72" s="37"/>
      <c r="AC72" s="37"/>
      <c r="AD72" s="37"/>
      <c r="AE72" s="37"/>
    </row>
    <row r="73" s="2" customFormat="1" ht="16.5" customHeight="1">
      <c r="A73" s="37"/>
      <c r="B73" s="38"/>
      <c r="C73" s="39"/>
      <c r="D73" s="39"/>
      <c r="E73" s="68" t="str">
        <f>E9</f>
        <v>SO 04 - Následná úprava GPK a broušení</v>
      </c>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TÚ Hradec Králové - Předměřice n. L.</v>
      </c>
      <c r="G75" s="39"/>
      <c r="H75" s="39"/>
      <c r="I75" s="31" t="s">
        <v>23</v>
      </c>
      <c r="J75" s="71" t="str">
        <f>IF(J12="","",J12)</f>
        <v>10. 1. 2024</v>
      </c>
      <c r="K75" s="39"/>
      <c r="L75" s="14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43"/>
      <c r="S76" s="37"/>
      <c r="T76" s="37"/>
      <c r="U76" s="37"/>
      <c r="V76" s="37"/>
      <c r="W76" s="37"/>
      <c r="X76" s="37"/>
      <c r="Y76" s="37"/>
      <c r="Z76" s="37"/>
      <c r="AA76" s="37"/>
      <c r="AB76" s="37"/>
      <c r="AC76" s="37"/>
      <c r="AD76" s="37"/>
      <c r="AE76" s="37"/>
    </row>
    <row r="77" s="2" customFormat="1" ht="15.15" customHeight="1">
      <c r="A77" s="37"/>
      <c r="B77" s="38"/>
      <c r="C77" s="31" t="s">
        <v>25</v>
      </c>
      <c r="D77" s="39"/>
      <c r="E77" s="39"/>
      <c r="F77" s="26" t="str">
        <f>E15</f>
        <v>Správa železnic, s.o.</v>
      </c>
      <c r="G77" s="39"/>
      <c r="H77" s="39"/>
      <c r="I77" s="31" t="s">
        <v>31</v>
      </c>
      <c r="J77" s="35" t="str">
        <f>E21</f>
        <v>Bez PD</v>
      </c>
      <c r="K77" s="39"/>
      <c r="L77" s="143"/>
      <c r="S77" s="37"/>
      <c r="T77" s="37"/>
      <c r="U77" s="37"/>
      <c r="V77" s="37"/>
      <c r="W77" s="37"/>
      <c r="X77" s="37"/>
      <c r="Y77" s="37"/>
      <c r="Z77" s="37"/>
      <c r="AA77" s="37"/>
      <c r="AB77" s="37"/>
      <c r="AC77" s="37"/>
      <c r="AD77" s="37"/>
      <c r="AE77" s="37"/>
    </row>
    <row r="78" s="2" customFormat="1" ht="15.15" customHeight="1">
      <c r="A78" s="37"/>
      <c r="B78" s="38"/>
      <c r="C78" s="31" t="s">
        <v>29</v>
      </c>
      <c r="D78" s="39"/>
      <c r="E78" s="39"/>
      <c r="F78" s="26" t="str">
        <f>IF(E18="","",E18)</f>
        <v>Vyplň údaj</v>
      </c>
      <c r="G78" s="39"/>
      <c r="H78" s="39"/>
      <c r="I78" s="31" t="s">
        <v>34</v>
      </c>
      <c r="J78" s="35" t="str">
        <f>E24</f>
        <v>ST Hradec Králové</v>
      </c>
      <c r="K78" s="39"/>
      <c r="L78" s="14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43"/>
      <c r="S79" s="37"/>
      <c r="T79" s="37"/>
      <c r="U79" s="37"/>
      <c r="V79" s="37"/>
      <c r="W79" s="37"/>
      <c r="X79" s="37"/>
      <c r="Y79" s="37"/>
      <c r="Z79" s="37"/>
      <c r="AA79" s="37"/>
      <c r="AB79" s="37"/>
      <c r="AC79" s="37"/>
      <c r="AD79" s="37"/>
      <c r="AE79" s="37"/>
    </row>
    <row r="80" s="11" customFormat="1" ht="29.28" customHeight="1">
      <c r="A80" s="184"/>
      <c r="B80" s="185"/>
      <c r="C80" s="186" t="s">
        <v>122</v>
      </c>
      <c r="D80" s="187" t="s">
        <v>57</v>
      </c>
      <c r="E80" s="187" t="s">
        <v>53</v>
      </c>
      <c r="F80" s="187" t="s">
        <v>54</v>
      </c>
      <c r="G80" s="187" t="s">
        <v>123</v>
      </c>
      <c r="H80" s="187" t="s">
        <v>124</v>
      </c>
      <c r="I80" s="187" t="s">
        <v>125</v>
      </c>
      <c r="J80" s="187" t="s">
        <v>116</v>
      </c>
      <c r="K80" s="188" t="s">
        <v>126</v>
      </c>
      <c r="L80" s="189"/>
      <c r="M80" s="91" t="s">
        <v>19</v>
      </c>
      <c r="N80" s="92" t="s">
        <v>42</v>
      </c>
      <c r="O80" s="92" t="s">
        <v>127</v>
      </c>
      <c r="P80" s="92" t="s">
        <v>128</v>
      </c>
      <c r="Q80" s="92" t="s">
        <v>129</v>
      </c>
      <c r="R80" s="92" t="s">
        <v>130</v>
      </c>
      <c r="S80" s="92" t="s">
        <v>131</v>
      </c>
      <c r="T80" s="93" t="s">
        <v>132</v>
      </c>
      <c r="U80" s="184"/>
      <c r="V80" s="184"/>
      <c r="W80" s="184"/>
      <c r="X80" s="184"/>
      <c r="Y80" s="184"/>
      <c r="Z80" s="184"/>
      <c r="AA80" s="184"/>
      <c r="AB80" s="184"/>
      <c r="AC80" s="184"/>
      <c r="AD80" s="184"/>
      <c r="AE80" s="184"/>
    </row>
    <row r="81" s="2" customFormat="1" ht="22.8" customHeight="1">
      <c r="A81" s="37"/>
      <c r="B81" s="38"/>
      <c r="C81" s="98" t="s">
        <v>133</v>
      </c>
      <c r="D81" s="39"/>
      <c r="E81" s="39"/>
      <c r="F81" s="39"/>
      <c r="G81" s="39"/>
      <c r="H81" s="39"/>
      <c r="I81" s="39"/>
      <c r="J81" s="190">
        <f>BK81</f>
        <v>0</v>
      </c>
      <c r="K81" s="39"/>
      <c r="L81" s="43"/>
      <c r="M81" s="94"/>
      <c r="N81" s="191"/>
      <c r="O81" s="95"/>
      <c r="P81" s="192">
        <f>P82+P110</f>
        <v>0</v>
      </c>
      <c r="Q81" s="95"/>
      <c r="R81" s="192">
        <f>R82+R110</f>
        <v>520.91999999999996</v>
      </c>
      <c r="S81" s="95"/>
      <c r="T81" s="193">
        <f>T82+T110</f>
        <v>0</v>
      </c>
      <c r="U81" s="37"/>
      <c r="V81" s="37"/>
      <c r="W81" s="37"/>
      <c r="X81" s="37"/>
      <c r="Y81" s="37"/>
      <c r="Z81" s="37"/>
      <c r="AA81" s="37"/>
      <c r="AB81" s="37"/>
      <c r="AC81" s="37"/>
      <c r="AD81" s="37"/>
      <c r="AE81" s="37"/>
      <c r="AT81" s="16" t="s">
        <v>71</v>
      </c>
      <c r="AU81" s="16" t="s">
        <v>117</v>
      </c>
      <c r="BK81" s="194">
        <f>BK82+BK110</f>
        <v>0</v>
      </c>
    </row>
    <row r="82" s="12" customFormat="1" ht="25.92" customHeight="1">
      <c r="A82" s="12"/>
      <c r="B82" s="195"/>
      <c r="C82" s="196"/>
      <c r="D82" s="197" t="s">
        <v>71</v>
      </c>
      <c r="E82" s="198" t="s">
        <v>80</v>
      </c>
      <c r="F82" s="198" t="s">
        <v>599</v>
      </c>
      <c r="G82" s="196"/>
      <c r="H82" s="196"/>
      <c r="I82" s="199"/>
      <c r="J82" s="200">
        <f>BK82</f>
        <v>0</v>
      </c>
      <c r="K82" s="196"/>
      <c r="L82" s="201"/>
      <c r="M82" s="202"/>
      <c r="N82" s="203"/>
      <c r="O82" s="203"/>
      <c r="P82" s="204">
        <f>SUM(P83:P109)</f>
        <v>0</v>
      </c>
      <c r="Q82" s="203"/>
      <c r="R82" s="204">
        <f>SUM(R83:R109)</f>
        <v>359.81999999999999</v>
      </c>
      <c r="S82" s="203"/>
      <c r="T82" s="205">
        <f>SUM(T83:T109)</f>
        <v>0</v>
      </c>
      <c r="U82" s="12"/>
      <c r="V82" s="12"/>
      <c r="W82" s="12"/>
      <c r="X82" s="12"/>
      <c r="Y82" s="12"/>
      <c r="Z82" s="12"/>
      <c r="AA82" s="12"/>
      <c r="AB82" s="12"/>
      <c r="AC82" s="12"/>
      <c r="AD82" s="12"/>
      <c r="AE82" s="12"/>
      <c r="AR82" s="206" t="s">
        <v>80</v>
      </c>
      <c r="AT82" s="207" t="s">
        <v>71</v>
      </c>
      <c r="AU82" s="207" t="s">
        <v>72</v>
      </c>
      <c r="AY82" s="206" t="s">
        <v>136</v>
      </c>
      <c r="BK82" s="208">
        <f>SUM(BK83:BK109)</f>
        <v>0</v>
      </c>
    </row>
    <row r="83" s="2" customFormat="1" ht="145.5" customHeight="1">
      <c r="A83" s="37"/>
      <c r="B83" s="38"/>
      <c r="C83" s="211" t="s">
        <v>80</v>
      </c>
      <c r="D83" s="211" t="s">
        <v>139</v>
      </c>
      <c r="E83" s="212" t="s">
        <v>600</v>
      </c>
      <c r="F83" s="213" t="s">
        <v>601</v>
      </c>
      <c r="G83" s="214" t="s">
        <v>211</v>
      </c>
      <c r="H83" s="215">
        <v>2.0990000000000002</v>
      </c>
      <c r="I83" s="216"/>
      <c r="J83" s="217">
        <f>ROUND(I83*H83,2)</f>
        <v>0</v>
      </c>
      <c r="K83" s="213" t="s">
        <v>143</v>
      </c>
      <c r="L83" s="43"/>
      <c r="M83" s="218" t="s">
        <v>19</v>
      </c>
      <c r="N83" s="219" t="s">
        <v>43</v>
      </c>
      <c r="O83" s="83"/>
      <c r="P83" s="220">
        <f>O83*H83</f>
        <v>0</v>
      </c>
      <c r="Q83" s="220">
        <v>0</v>
      </c>
      <c r="R83" s="220">
        <f>Q83*H83</f>
        <v>0</v>
      </c>
      <c r="S83" s="220">
        <v>0</v>
      </c>
      <c r="T83" s="221">
        <f>S83*H83</f>
        <v>0</v>
      </c>
      <c r="U83" s="37"/>
      <c r="V83" s="37"/>
      <c r="W83" s="37"/>
      <c r="X83" s="37"/>
      <c r="Y83" s="37"/>
      <c r="Z83" s="37"/>
      <c r="AA83" s="37"/>
      <c r="AB83" s="37"/>
      <c r="AC83" s="37"/>
      <c r="AD83" s="37"/>
      <c r="AE83" s="37"/>
      <c r="AR83" s="222" t="s">
        <v>144</v>
      </c>
      <c r="AT83" s="222" t="s">
        <v>139</v>
      </c>
      <c r="AU83" s="222" t="s">
        <v>80</v>
      </c>
      <c r="AY83" s="16" t="s">
        <v>136</v>
      </c>
      <c r="BE83" s="223">
        <f>IF(N83="základní",J83,0)</f>
        <v>0</v>
      </c>
      <c r="BF83" s="223">
        <f>IF(N83="snížená",J83,0)</f>
        <v>0</v>
      </c>
      <c r="BG83" s="223">
        <f>IF(N83="zákl. přenesená",J83,0)</f>
        <v>0</v>
      </c>
      <c r="BH83" s="223">
        <f>IF(N83="sníž. přenesená",J83,0)</f>
        <v>0</v>
      </c>
      <c r="BI83" s="223">
        <f>IF(N83="nulová",J83,0)</f>
        <v>0</v>
      </c>
      <c r="BJ83" s="16" t="s">
        <v>80</v>
      </c>
      <c r="BK83" s="223">
        <f>ROUND(I83*H83,2)</f>
        <v>0</v>
      </c>
      <c r="BL83" s="16" t="s">
        <v>144</v>
      </c>
      <c r="BM83" s="222" t="s">
        <v>602</v>
      </c>
    </row>
    <row r="84" s="13" customFormat="1">
      <c r="A84" s="13"/>
      <c r="B84" s="224"/>
      <c r="C84" s="225"/>
      <c r="D84" s="226" t="s">
        <v>146</v>
      </c>
      <c r="E84" s="227" t="s">
        <v>19</v>
      </c>
      <c r="F84" s="228" t="s">
        <v>603</v>
      </c>
      <c r="G84" s="225"/>
      <c r="H84" s="229">
        <v>2.0990000000000002</v>
      </c>
      <c r="I84" s="230"/>
      <c r="J84" s="225"/>
      <c r="K84" s="225"/>
      <c r="L84" s="231"/>
      <c r="M84" s="232"/>
      <c r="N84" s="233"/>
      <c r="O84" s="233"/>
      <c r="P84" s="233"/>
      <c r="Q84" s="233"/>
      <c r="R84" s="233"/>
      <c r="S84" s="233"/>
      <c r="T84" s="234"/>
      <c r="U84" s="13"/>
      <c r="V84" s="13"/>
      <c r="W84" s="13"/>
      <c r="X84" s="13"/>
      <c r="Y84" s="13"/>
      <c r="Z84" s="13"/>
      <c r="AA84" s="13"/>
      <c r="AB84" s="13"/>
      <c r="AC84" s="13"/>
      <c r="AD84" s="13"/>
      <c r="AE84" s="13"/>
      <c r="AT84" s="235" t="s">
        <v>146</v>
      </c>
      <c r="AU84" s="235" t="s">
        <v>80</v>
      </c>
      <c r="AV84" s="13" t="s">
        <v>82</v>
      </c>
      <c r="AW84" s="13" t="s">
        <v>33</v>
      </c>
      <c r="AX84" s="13" t="s">
        <v>72</v>
      </c>
      <c r="AY84" s="235" t="s">
        <v>136</v>
      </c>
    </row>
    <row r="85" s="14" customFormat="1">
      <c r="A85" s="14"/>
      <c r="B85" s="236"/>
      <c r="C85" s="237"/>
      <c r="D85" s="226" t="s">
        <v>146</v>
      </c>
      <c r="E85" s="238" t="s">
        <v>19</v>
      </c>
      <c r="F85" s="239" t="s">
        <v>158</v>
      </c>
      <c r="G85" s="237"/>
      <c r="H85" s="240">
        <v>2.0990000000000002</v>
      </c>
      <c r="I85" s="241"/>
      <c r="J85" s="237"/>
      <c r="K85" s="237"/>
      <c r="L85" s="242"/>
      <c r="M85" s="243"/>
      <c r="N85" s="244"/>
      <c r="O85" s="244"/>
      <c r="P85" s="244"/>
      <c r="Q85" s="244"/>
      <c r="R85" s="244"/>
      <c r="S85" s="244"/>
      <c r="T85" s="245"/>
      <c r="U85" s="14"/>
      <c r="V85" s="14"/>
      <c r="W85" s="14"/>
      <c r="X85" s="14"/>
      <c r="Y85" s="14"/>
      <c r="Z85" s="14"/>
      <c r="AA85" s="14"/>
      <c r="AB85" s="14"/>
      <c r="AC85" s="14"/>
      <c r="AD85" s="14"/>
      <c r="AE85" s="14"/>
      <c r="AT85" s="246" t="s">
        <v>146</v>
      </c>
      <c r="AU85" s="246" t="s">
        <v>80</v>
      </c>
      <c r="AV85" s="14" t="s">
        <v>144</v>
      </c>
      <c r="AW85" s="14" t="s">
        <v>33</v>
      </c>
      <c r="AX85" s="14" t="s">
        <v>80</v>
      </c>
      <c r="AY85" s="246" t="s">
        <v>136</v>
      </c>
    </row>
    <row r="86" s="2" customFormat="1" ht="76.35" customHeight="1">
      <c r="A86" s="37"/>
      <c r="B86" s="38"/>
      <c r="C86" s="211" t="s">
        <v>82</v>
      </c>
      <c r="D86" s="211" t="s">
        <v>139</v>
      </c>
      <c r="E86" s="212" t="s">
        <v>249</v>
      </c>
      <c r="F86" s="213" t="s">
        <v>250</v>
      </c>
      <c r="G86" s="214" t="s">
        <v>251</v>
      </c>
      <c r="H86" s="215">
        <v>199.90000000000001</v>
      </c>
      <c r="I86" s="216"/>
      <c r="J86" s="217">
        <f>ROUND(I86*H86,2)</f>
        <v>0</v>
      </c>
      <c r="K86" s="213" t="s">
        <v>143</v>
      </c>
      <c r="L86" s="43"/>
      <c r="M86" s="218" t="s">
        <v>19</v>
      </c>
      <c r="N86" s="219" t="s">
        <v>43</v>
      </c>
      <c r="O86" s="83"/>
      <c r="P86" s="220">
        <f>O86*H86</f>
        <v>0</v>
      </c>
      <c r="Q86" s="220">
        <v>0</v>
      </c>
      <c r="R86" s="220">
        <f>Q86*H86</f>
        <v>0</v>
      </c>
      <c r="S86" s="220">
        <v>0</v>
      </c>
      <c r="T86" s="221">
        <f>S86*H86</f>
        <v>0</v>
      </c>
      <c r="U86" s="37"/>
      <c r="V86" s="37"/>
      <c r="W86" s="37"/>
      <c r="X86" s="37"/>
      <c r="Y86" s="37"/>
      <c r="Z86" s="37"/>
      <c r="AA86" s="37"/>
      <c r="AB86" s="37"/>
      <c r="AC86" s="37"/>
      <c r="AD86" s="37"/>
      <c r="AE86" s="37"/>
      <c r="AR86" s="222" t="s">
        <v>144</v>
      </c>
      <c r="AT86" s="222" t="s">
        <v>139</v>
      </c>
      <c r="AU86" s="222" t="s">
        <v>80</v>
      </c>
      <c r="AY86" s="16" t="s">
        <v>136</v>
      </c>
      <c r="BE86" s="223">
        <f>IF(N86="základní",J86,0)</f>
        <v>0</v>
      </c>
      <c r="BF86" s="223">
        <f>IF(N86="snížená",J86,0)</f>
        <v>0</v>
      </c>
      <c r="BG86" s="223">
        <f>IF(N86="zákl. přenesená",J86,0)</f>
        <v>0</v>
      </c>
      <c r="BH86" s="223">
        <f>IF(N86="sníž. přenesená",J86,0)</f>
        <v>0</v>
      </c>
      <c r="BI86" s="223">
        <f>IF(N86="nulová",J86,0)</f>
        <v>0</v>
      </c>
      <c r="BJ86" s="16" t="s">
        <v>80</v>
      </c>
      <c r="BK86" s="223">
        <f>ROUND(I86*H86,2)</f>
        <v>0</v>
      </c>
      <c r="BL86" s="16" t="s">
        <v>144</v>
      </c>
      <c r="BM86" s="222" t="s">
        <v>604</v>
      </c>
    </row>
    <row r="87" s="13" customFormat="1">
      <c r="A87" s="13"/>
      <c r="B87" s="224"/>
      <c r="C87" s="225"/>
      <c r="D87" s="226" t="s">
        <v>146</v>
      </c>
      <c r="E87" s="227" t="s">
        <v>19</v>
      </c>
      <c r="F87" s="228" t="s">
        <v>605</v>
      </c>
      <c r="G87" s="225"/>
      <c r="H87" s="229">
        <v>199.90000000000001</v>
      </c>
      <c r="I87" s="230"/>
      <c r="J87" s="225"/>
      <c r="K87" s="225"/>
      <c r="L87" s="231"/>
      <c r="M87" s="232"/>
      <c r="N87" s="233"/>
      <c r="O87" s="233"/>
      <c r="P87" s="233"/>
      <c r="Q87" s="233"/>
      <c r="R87" s="233"/>
      <c r="S87" s="233"/>
      <c r="T87" s="234"/>
      <c r="U87" s="13"/>
      <c r="V87" s="13"/>
      <c r="W87" s="13"/>
      <c r="X87" s="13"/>
      <c r="Y87" s="13"/>
      <c r="Z87" s="13"/>
      <c r="AA87" s="13"/>
      <c r="AB87" s="13"/>
      <c r="AC87" s="13"/>
      <c r="AD87" s="13"/>
      <c r="AE87" s="13"/>
      <c r="AT87" s="235" t="s">
        <v>146</v>
      </c>
      <c r="AU87" s="235" t="s">
        <v>80</v>
      </c>
      <c r="AV87" s="13" t="s">
        <v>82</v>
      </c>
      <c r="AW87" s="13" t="s">
        <v>33</v>
      </c>
      <c r="AX87" s="13" t="s">
        <v>72</v>
      </c>
      <c r="AY87" s="235" t="s">
        <v>136</v>
      </c>
    </row>
    <row r="88" s="14" customFormat="1">
      <c r="A88" s="14"/>
      <c r="B88" s="236"/>
      <c r="C88" s="237"/>
      <c r="D88" s="226" t="s">
        <v>146</v>
      </c>
      <c r="E88" s="238" t="s">
        <v>19</v>
      </c>
      <c r="F88" s="239" t="s">
        <v>158</v>
      </c>
      <c r="G88" s="237"/>
      <c r="H88" s="240">
        <v>199.90000000000001</v>
      </c>
      <c r="I88" s="241"/>
      <c r="J88" s="237"/>
      <c r="K88" s="237"/>
      <c r="L88" s="242"/>
      <c r="M88" s="243"/>
      <c r="N88" s="244"/>
      <c r="O88" s="244"/>
      <c r="P88" s="244"/>
      <c r="Q88" s="244"/>
      <c r="R88" s="244"/>
      <c r="S88" s="244"/>
      <c r="T88" s="245"/>
      <c r="U88" s="14"/>
      <c r="V88" s="14"/>
      <c r="W88" s="14"/>
      <c r="X88" s="14"/>
      <c r="Y88" s="14"/>
      <c r="Z88" s="14"/>
      <c r="AA88" s="14"/>
      <c r="AB88" s="14"/>
      <c r="AC88" s="14"/>
      <c r="AD88" s="14"/>
      <c r="AE88" s="14"/>
      <c r="AT88" s="246" t="s">
        <v>146</v>
      </c>
      <c r="AU88" s="246" t="s">
        <v>80</v>
      </c>
      <c r="AV88" s="14" t="s">
        <v>144</v>
      </c>
      <c r="AW88" s="14" t="s">
        <v>33</v>
      </c>
      <c r="AX88" s="14" t="s">
        <v>80</v>
      </c>
      <c r="AY88" s="246" t="s">
        <v>136</v>
      </c>
    </row>
    <row r="89" s="2" customFormat="1" ht="16.5" customHeight="1">
      <c r="A89" s="37"/>
      <c r="B89" s="38"/>
      <c r="C89" s="247" t="s">
        <v>153</v>
      </c>
      <c r="D89" s="247" t="s">
        <v>175</v>
      </c>
      <c r="E89" s="248" t="s">
        <v>260</v>
      </c>
      <c r="F89" s="249" t="s">
        <v>261</v>
      </c>
      <c r="G89" s="250" t="s">
        <v>262</v>
      </c>
      <c r="H89" s="251">
        <v>359.81999999999999</v>
      </c>
      <c r="I89" s="252"/>
      <c r="J89" s="253">
        <f>ROUND(I89*H89,2)</f>
        <v>0</v>
      </c>
      <c r="K89" s="249" t="s">
        <v>143</v>
      </c>
      <c r="L89" s="254"/>
      <c r="M89" s="255" t="s">
        <v>19</v>
      </c>
      <c r="N89" s="256" t="s">
        <v>43</v>
      </c>
      <c r="O89" s="83"/>
      <c r="P89" s="220">
        <f>O89*H89</f>
        <v>0</v>
      </c>
      <c r="Q89" s="220">
        <v>1</v>
      </c>
      <c r="R89" s="220">
        <f>Q89*H89</f>
        <v>359.81999999999999</v>
      </c>
      <c r="S89" s="220">
        <v>0</v>
      </c>
      <c r="T89" s="221">
        <f>S89*H89</f>
        <v>0</v>
      </c>
      <c r="U89" s="37"/>
      <c r="V89" s="37"/>
      <c r="W89" s="37"/>
      <c r="X89" s="37"/>
      <c r="Y89" s="37"/>
      <c r="Z89" s="37"/>
      <c r="AA89" s="37"/>
      <c r="AB89" s="37"/>
      <c r="AC89" s="37"/>
      <c r="AD89" s="37"/>
      <c r="AE89" s="37"/>
      <c r="AR89" s="222" t="s">
        <v>178</v>
      </c>
      <c r="AT89" s="222" t="s">
        <v>175</v>
      </c>
      <c r="AU89" s="222" t="s">
        <v>80</v>
      </c>
      <c r="AY89" s="16" t="s">
        <v>136</v>
      </c>
      <c r="BE89" s="223">
        <f>IF(N89="základní",J89,0)</f>
        <v>0</v>
      </c>
      <c r="BF89" s="223">
        <f>IF(N89="snížená",J89,0)</f>
        <v>0</v>
      </c>
      <c r="BG89" s="223">
        <f>IF(N89="zákl. přenesená",J89,0)</f>
        <v>0</v>
      </c>
      <c r="BH89" s="223">
        <f>IF(N89="sníž. přenesená",J89,0)</f>
        <v>0</v>
      </c>
      <c r="BI89" s="223">
        <f>IF(N89="nulová",J89,0)</f>
        <v>0</v>
      </c>
      <c r="BJ89" s="16" t="s">
        <v>80</v>
      </c>
      <c r="BK89" s="223">
        <f>ROUND(I89*H89,2)</f>
        <v>0</v>
      </c>
      <c r="BL89" s="16" t="s">
        <v>144</v>
      </c>
      <c r="BM89" s="222" t="s">
        <v>606</v>
      </c>
    </row>
    <row r="90" s="13" customFormat="1">
      <c r="A90" s="13"/>
      <c r="B90" s="224"/>
      <c r="C90" s="225"/>
      <c r="D90" s="226" t="s">
        <v>146</v>
      </c>
      <c r="E90" s="227" t="s">
        <v>19</v>
      </c>
      <c r="F90" s="228" t="s">
        <v>607</v>
      </c>
      <c r="G90" s="225"/>
      <c r="H90" s="229">
        <v>359.81999999999999</v>
      </c>
      <c r="I90" s="230"/>
      <c r="J90" s="225"/>
      <c r="K90" s="225"/>
      <c r="L90" s="231"/>
      <c r="M90" s="232"/>
      <c r="N90" s="233"/>
      <c r="O90" s="233"/>
      <c r="P90" s="233"/>
      <c r="Q90" s="233"/>
      <c r="R90" s="233"/>
      <c r="S90" s="233"/>
      <c r="T90" s="234"/>
      <c r="U90" s="13"/>
      <c r="V90" s="13"/>
      <c r="W90" s="13"/>
      <c r="X90" s="13"/>
      <c r="Y90" s="13"/>
      <c r="Z90" s="13"/>
      <c r="AA90" s="13"/>
      <c r="AB90" s="13"/>
      <c r="AC90" s="13"/>
      <c r="AD90" s="13"/>
      <c r="AE90" s="13"/>
      <c r="AT90" s="235" t="s">
        <v>146</v>
      </c>
      <c r="AU90" s="235" t="s">
        <v>80</v>
      </c>
      <c r="AV90" s="13" t="s">
        <v>82</v>
      </c>
      <c r="AW90" s="13" t="s">
        <v>33</v>
      </c>
      <c r="AX90" s="13" t="s">
        <v>72</v>
      </c>
      <c r="AY90" s="235" t="s">
        <v>136</v>
      </c>
    </row>
    <row r="91" s="14" customFormat="1">
      <c r="A91" s="14"/>
      <c r="B91" s="236"/>
      <c r="C91" s="237"/>
      <c r="D91" s="226" t="s">
        <v>146</v>
      </c>
      <c r="E91" s="238" t="s">
        <v>19</v>
      </c>
      <c r="F91" s="239" t="s">
        <v>158</v>
      </c>
      <c r="G91" s="237"/>
      <c r="H91" s="240">
        <v>359.81999999999999</v>
      </c>
      <c r="I91" s="241"/>
      <c r="J91" s="237"/>
      <c r="K91" s="237"/>
      <c r="L91" s="242"/>
      <c r="M91" s="243"/>
      <c r="N91" s="244"/>
      <c r="O91" s="244"/>
      <c r="P91" s="244"/>
      <c r="Q91" s="244"/>
      <c r="R91" s="244"/>
      <c r="S91" s="244"/>
      <c r="T91" s="245"/>
      <c r="U91" s="14"/>
      <c r="V91" s="14"/>
      <c r="W91" s="14"/>
      <c r="X91" s="14"/>
      <c r="Y91" s="14"/>
      <c r="Z91" s="14"/>
      <c r="AA91" s="14"/>
      <c r="AB91" s="14"/>
      <c r="AC91" s="14"/>
      <c r="AD91" s="14"/>
      <c r="AE91" s="14"/>
      <c r="AT91" s="246" t="s">
        <v>146</v>
      </c>
      <c r="AU91" s="246" t="s">
        <v>80</v>
      </c>
      <c r="AV91" s="14" t="s">
        <v>144</v>
      </c>
      <c r="AW91" s="14" t="s">
        <v>33</v>
      </c>
      <c r="AX91" s="14" t="s">
        <v>80</v>
      </c>
      <c r="AY91" s="246" t="s">
        <v>136</v>
      </c>
    </row>
    <row r="92" s="2" customFormat="1" ht="168" customHeight="1">
      <c r="A92" s="37"/>
      <c r="B92" s="38"/>
      <c r="C92" s="211" t="s">
        <v>144</v>
      </c>
      <c r="D92" s="211" t="s">
        <v>139</v>
      </c>
      <c r="E92" s="212" t="s">
        <v>608</v>
      </c>
      <c r="F92" s="213" t="s">
        <v>609</v>
      </c>
      <c r="G92" s="214" t="s">
        <v>171</v>
      </c>
      <c r="H92" s="215">
        <v>1899</v>
      </c>
      <c r="I92" s="216"/>
      <c r="J92" s="217">
        <f>ROUND(I92*H92,2)</f>
        <v>0</v>
      </c>
      <c r="K92" s="213" t="s">
        <v>143</v>
      </c>
      <c r="L92" s="43"/>
      <c r="M92" s="218" t="s">
        <v>19</v>
      </c>
      <c r="N92" s="219" t="s">
        <v>43</v>
      </c>
      <c r="O92" s="83"/>
      <c r="P92" s="220">
        <f>O92*H92</f>
        <v>0</v>
      </c>
      <c r="Q92" s="220">
        <v>0</v>
      </c>
      <c r="R92" s="220">
        <f>Q92*H92</f>
        <v>0</v>
      </c>
      <c r="S92" s="220">
        <v>0</v>
      </c>
      <c r="T92" s="221">
        <f>S92*H92</f>
        <v>0</v>
      </c>
      <c r="U92" s="37"/>
      <c r="V92" s="37"/>
      <c r="W92" s="37"/>
      <c r="X92" s="37"/>
      <c r="Y92" s="37"/>
      <c r="Z92" s="37"/>
      <c r="AA92" s="37"/>
      <c r="AB92" s="37"/>
      <c r="AC92" s="37"/>
      <c r="AD92" s="37"/>
      <c r="AE92" s="37"/>
      <c r="AR92" s="222" t="s">
        <v>144</v>
      </c>
      <c r="AT92" s="222" t="s">
        <v>139</v>
      </c>
      <c r="AU92" s="222" t="s">
        <v>80</v>
      </c>
      <c r="AY92" s="16" t="s">
        <v>136</v>
      </c>
      <c r="BE92" s="223">
        <f>IF(N92="základní",J92,0)</f>
        <v>0</v>
      </c>
      <c r="BF92" s="223">
        <f>IF(N92="snížená",J92,0)</f>
        <v>0</v>
      </c>
      <c r="BG92" s="223">
        <f>IF(N92="zákl. přenesená",J92,0)</f>
        <v>0</v>
      </c>
      <c r="BH92" s="223">
        <f>IF(N92="sníž. přenesená",J92,0)</f>
        <v>0</v>
      </c>
      <c r="BI92" s="223">
        <f>IF(N92="nulová",J92,0)</f>
        <v>0</v>
      </c>
      <c r="BJ92" s="16" t="s">
        <v>80</v>
      </c>
      <c r="BK92" s="223">
        <f>ROUND(I92*H92,2)</f>
        <v>0</v>
      </c>
      <c r="BL92" s="16" t="s">
        <v>144</v>
      </c>
      <c r="BM92" s="222" t="s">
        <v>610</v>
      </c>
    </row>
    <row r="93" s="13" customFormat="1">
      <c r="A93" s="13"/>
      <c r="B93" s="224"/>
      <c r="C93" s="225"/>
      <c r="D93" s="226" t="s">
        <v>146</v>
      </c>
      <c r="E93" s="227" t="s">
        <v>19</v>
      </c>
      <c r="F93" s="228" t="s">
        <v>611</v>
      </c>
      <c r="G93" s="225"/>
      <c r="H93" s="229">
        <v>1899</v>
      </c>
      <c r="I93" s="230"/>
      <c r="J93" s="225"/>
      <c r="K93" s="225"/>
      <c r="L93" s="231"/>
      <c r="M93" s="232"/>
      <c r="N93" s="233"/>
      <c r="O93" s="233"/>
      <c r="P93" s="233"/>
      <c r="Q93" s="233"/>
      <c r="R93" s="233"/>
      <c r="S93" s="233"/>
      <c r="T93" s="234"/>
      <c r="U93" s="13"/>
      <c r="V93" s="13"/>
      <c r="W93" s="13"/>
      <c r="X93" s="13"/>
      <c r="Y93" s="13"/>
      <c r="Z93" s="13"/>
      <c r="AA93" s="13"/>
      <c r="AB93" s="13"/>
      <c r="AC93" s="13"/>
      <c r="AD93" s="13"/>
      <c r="AE93" s="13"/>
      <c r="AT93" s="235" t="s">
        <v>146</v>
      </c>
      <c r="AU93" s="235" t="s">
        <v>80</v>
      </c>
      <c r="AV93" s="13" t="s">
        <v>82</v>
      </c>
      <c r="AW93" s="13" t="s">
        <v>33</v>
      </c>
      <c r="AX93" s="13" t="s">
        <v>72</v>
      </c>
      <c r="AY93" s="235" t="s">
        <v>136</v>
      </c>
    </row>
    <row r="94" s="14" customFormat="1">
      <c r="A94" s="14"/>
      <c r="B94" s="236"/>
      <c r="C94" s="237"/>
      <c r="D94" s="226" t="s">
        <v>146</v>
      </c>
      <c r="E94" s="238" t="s">
        <v>19</v>
      </c>
      <c r="F94" s="239" t="s">
        <v>158</v>
      </c>
      <c r="G94" s="237"/>
      <c r="H94" s="240">
        <v>1899</v>
      </c>
      <c r="I94" s="241"/>
      <c r="J94" s="237"/>
      <c r="K94" s="237"/>
      <c r="L94" s="242"/>
      <c r="M94" s="243"/>
      <c r="N94" s="244"/>
      <c r="O94" s="244"/>
      <c r="P94" s="244"/>
      <c r="Q94" s="244"/>
      <c r="R94" s="244"/>
      <c r="S94" s="244"/>
      <c r="T94" s="245"/>
      <c r="U94" s="14"/>
      <c r="V94" s="14"/>
      <c r="W94" s="14"/>
      <c r="X94" s="14"/>
      <c r="Y94" s="14"/>
      <c r="Z94" s="14"/>
      <c r="AA94" s="14"/>
      <c r="AB94" s="14"/>
      <c r="AC94" s="14"/>
      <c r="AD94" s="14"/>
      <c r="AE94" s="14"/>
      <c r="AT94" s="246" t="s">
        <v>146</v>
      </c>
      <c r="AU94" s="246" t="s">
        <v>80</v>
      </c>
      <c r="AV94" s="14" t="s">
        <v>144</v>
      </c>
      <c r="AW94" s="14" t="s">
        <v>33</v>
      </c>
      <c r="AX94" s="14" t="s">
        <v>80</v>
      </c>
      <c r="AY94" s="246" t="s">
        <v>136</v>
      </c>
    </row>
    <row r="95" s="2" customFormat="1" ht="55.5" customHeight="1">
      <c r="A95" s="37"/>
      <c r="B95" s="38"/>
      <c r="C95" s="211" t="s">
        <v>137</v>
      </c>
      <c r="D95" s="211" t="s">
        <v>139</v>
      </c>
      <c r="E95" s="212" t="s">
        <v>612</v>
      </c>
      <c r="F95" s="213" t="s">
        <v>613</v>
      </c>
      <c r="G95" s="214" t="s">
        <v>211</v>
      </c>
      <c r="H95" s="215">
        <v>1.9990000000000001</v>
      </c>
      <c r="I95" s="216"/>
      <c r="J95" s="217">
        <f>ROUND(I95*H95,2)</f>
        <v>0</v>
      </c>
      <c r="K95" s="213" t="s">
        <v>143</v>
      </c>
      <c r="L95" s="43"/>
      <c r="M95" s="218" t="s">
        <v>19</v>
      </c>
      <c r="N95" s="219" t="s">
        <v>43</v>
      </c>
      <c r="O95" s="83"/>
      <c r="P95" s="220">
        <f>O95*H95</f>
        <v>0</v>
      </c>
      <c r="Q95" s="220">
        <v>0</v>
      </c>
      <c r="R95" s="220">
        <f>Q95*H95</f>
        <v>0</v>
      </c>
      <c r="S95" s="220">
        <v>0</v>
      </c>
      <c r="T95" s="221">
        <f>S95*H95</f>
        <v>0</v>
      </c>
      <c r="U95" s="37"/>
      <c r="V95" s="37"/>
      <c r="W95" s="37"/>
      <c r="X95" s="37"/>
      <c r="Y95" s="37"/>
      <c r="Z95" s="37"/>
      <c r="AA95" s="37"/>
      <c r="AB95" s="37"/>
      <c r="AC95" s="37"/>
      <c r="AD95" s="37"/>
      <c r="AE95" s="37"/>
      <c r="AR95" s="222" t="s">
        <v>144</v>
      </c>
      <c r="AT95" s="222" t="s">
        <v>139</v>
      </c>
      <c r="AU95" s="222" t="s">
        <v>80</v>
      </c>
      <c r="AY95" s="16" t="s">
        <v>136</v>
      </c>
      <c r="BE95" s="223">
        <f>IF(N95="základní",J95,0)</f>
        <v>0</v>
      </c>
      <c r="BF95" s="223">
        <f>IF(N95="snížená",J95,0)</f>
        <v>0</v>
      </c>
      <c r="BG95" s="223">
        <f>IF(N95="zákl. přenesená",J95,0)</f>
        <v>0</v>
      </c>
      <c r="BH95" s="223">
        <f>IF(N95="sníž. přenesená",J95,0)</f>
        <v>0</v>
      </c>
      <c r="BI95" s="223">
        <f>IF(N95="nulová",J95,0)</f>
        <v>0</v>
      </c>
      <c r="BJ95" s="16" t="s">
        <v>80</v>
      </c>
      <c r="BK95" s="223">
        <f>ROUND(I95*H95,2)</f>
        <v>0</v>
      </c>
      <c r="BL95" s="16" t="s">
        <v>144</v>
      </c>
      <c r="BM95" s="222" t="s">
        <v>614</v>
      </c>
    </row>
    <row r="96" s="13" customFormat="1">
      <c r="A96" s="13"/>
      <c r="B96" s="224"/>
      <c r="C96" s="225"/>
      <c r="D96" s="226" t="s">
        <v>146</v>
      </c>
      <c r="E96" s="227" t="s">
        <v>19</v>
      </c>
      <c r="F96" s="228" t="s">
        <v>615</v>
      </c>
      <c r="G96" s="225"/>
      <c r="H96" s="229">
        <v>1.9990000000000001</v>
      </c>
      <c r="I96" s="230"/>
      <c r="J96" s="225"/>
      <c r="K96" s="225"/>
      <c r="L96" s="231"/>
      <c r="M96" s="232"/>
      <c r="N96" s="233"/>
      <c r="O96" s="233"/>
      <c r="P96" s="233"/>
      <c r="Q96" s="233"/>
      <c r="R96" s="233"/>
      <c r="S96" s="233"/>
      <c r="T96" s="234"/>
      <c r="U96" s="13"/>
      <c r="V96" s="13"/>
      <c r="W96" s="13"/>
      <c r="X96" s="13"/>
      <c r="Y96" s="13"/>
      <c r="Z96" s="13"/>
      <c r="AA96" s="13"/>
      <c r="AB96" s="13"/>
      <c r="AC96" s="13"/>
      <c r="AD96" s="13"/>
      <c r="AE96" s="13"/>
      <c r="AT96" s="235" t="s">
        <v>146</v>
      </c>
      <c r="AU96" s="235" t="s">
        <v>80</v>
      </c>
      <c r="AV96" s="13" t="s">
        <v>82</v>
      </c>
      <c r="AW96" s="13" t="s">
        <v>33</v>
      </c>
      <c r="AX96" s="13" t="s">
        <v>72</v>
      </c>
      <c r="AY96" s="235" t="s">
        <v>136</v>
      </c>
    </row>
    <row r="97" s="14" customFormat="1">
      <c r="A97" s="14"/>
      <c r="B97" s="236"/>
      <c r="C97" s="237"/>
      <c r="D97" s="226" t="s">
        <v>146</v>
      </c>
      <c r="E97" s="238" t="s">
        <v>19</v>
      </c>
      <c r="F97" s="239" t="s">
        <v>158</v>
      </c>
      <c r="G97" s="237"/>
      <c r="H97" s="240">
        <v>1.9990000000000001</v>
      </c>
      <c r="I97" s="241"/>
      <c r="J97" s="237"/>
      <c r="K97" s="237"/>
      <c r="L97" s="242"/>
      <c r="M97" s="243"/>
      <c r="N97" s="244"/>
      <c r="O97" s="244"/>
      <c r="P97" s="244"/>
      <c r="Q97" s="244"/>
      <c r="R97" s="244"/>
      <c r="S97" s="244"/>
      <c r="T97" s="245"/>
      <c r="U97" s="14"/>
      <c r="V97" s="14"/>
      <c r="W97" s="14"/>
      <c r="X97" s="14"/>
      <c r="Y97" s="14"/>
      <c r="Z97" s="14"/>
      <c r="AA97" s="14"/>
      <c r="AB97" s="14"/>
      <c r="AC97" s="14"/>
      <c r="AD97" s="14"/>
      <c r="AE97" s="14"/>
      <c r="AT97" s="246" t="s">
        <v>146</v>
      </c>
      <c r="AU97" s="246" t="s">
        <v>80</v>
      </c>
      <c r="AV97" s="14" t="s">
        <v>144</v>
      </c>
      <c r="AW97" s="14" t="s">
        <v>33</v>
      </c>
      <c r="AX97" s="14" t="s">
        <v>80</v>
      </c>
      <c r="AY97" s="246" t="s">
        <v>136</v>
      </c>
    </row>
    <row r="98" s="2" customFormat="1" ht="24.15" customHeight="1">
      <c r="A98" s="37"/>
      <c r="B98" s="38"/>
      <c r="C98" s="211" t="s">
        <v>168</v>
      </c>
      <c r="D98" s="211" t="s">
        <v>139</v>
      </c>
      <c r="E98" s="212" t="s">
        <v>314</v>
      </c>
      <c r="F98" s="213" t="s">
        <v>315</v>
      </c>
      <c r="G98" s="214" t="s">
        <v>150</v>
      </c>
      <c r="H98" s="215">
        <v>29</v>
      </c>
      <c r="I98" s="216"/>
      <c r="J98" s="217">
        <f>ROUND(I98*H98,2)</f>
        <v>0</v>
      </c>
      <c r="K98" s="213" t="s">
        <v>143</v>
      </c>
      <c r="L98" s="43"/>
      <c r="M98" s="218" t="s">
        <v>19</v>
      </c>
      <c r="N98" s="219" t="s">
        <v>43</v>
      </c>
      <c r="O98" s="83"/>
      <c r="P98" s="220">
        <f>O98*H98</f>
        <v>0</v>
      </c>
      <c r="Q98" s="220">
        <v>0</v>
      </c>
      <c r="R98" s="220">
        <f>Q98*H98</f>
        <v>0</v>
      </c>
      <c r="S98" s="220">
        <v>0</v>
      </c>
      <c r="T98" s="221">
        <f>S98*H98</f>
        <v>0</v>
      </c>
      <c r="U98" s="37"/>
      <c r="V98" s="37"/>
      <c r="W98" s="37"/>
      <c r="X98" s="37"/>
      <c r="Y98" s="37"/>
      <c r="Z98" s="37"/>
      <c r="AA98" s="37"/>
      <c r="AB98" s="37"/>
      <c r="AC98" s="37"/>
      <c r="AD98" s="37"/>
      <c r="AE98" s="37"/>
      <c r="AR98" s="222" t="s">
        <v>316</v>
      </c>
      <c r="AT98" s="222" t="s">
        <v>139</v>
      </c>
      <c r="AU98" s="222" t="s">
        <v>80</v>
      </c>
      <c r="AY98" s="16" t="s">
        <v>136</v>
      </c>
      <c r="BE98" s="223">
        <f>IF(N98="základní",J98,0)</f>
        <v>0</v>
      </c>
      <c r="BF98" s="223">
        <f>IF(N98="snížená",J98,0)</f>
        <v>0</v>
      </c>
      <c r="BG98" s="223">
        <f>IF(N98="zákl. přenesená",J98,0)</f>
        <v>0</v>
      </c>
      <c r="BH98" s="223">
        <f>IF(N98="sníž. přenesená",J98,0)</f>
        <v>0</v>
      </c>
      <c r="BI98" s="223">
        <f>IF(N98="nulová",J98,0)</f>
        <v>0</v>
      </c>
      <c r="BJ98" s="16" t="s">
        <v>80</v>
      </c>
      <c r="BK98" s="223">
        <f>ROUND(I98*H98,2)</f>
        <v>0</v>
      </c>
      <c r="BL98" s="16" t="s">
        <v>316</v>
      </c>
      <c r="BM98" s="222" t="s">
        <v>616</v>
      </c>
    </row>
    <row r="99" s="2" customFormat="1" ht="44.25" customHeight="1">
      <c r="A99" s="37"/>
      <c r="B99" s="38"/>
      <c r="C99" s="211" t="s">
        <v>174</v>
      </c>
      <c r="D99" s="211" t="s">
        <v>139</v>
      </c>
      <c r="E99" s="212" t="s">
        <v>319</v>
      </c>
      <c r="F99" s="213" t="s">
        <v>320</v>
      </c>
      <c r="G99" s="214" t="s">
        <v>150</v>
      </c>
      <c r="H99" s="215">
        <v>29</v>
      </c>
      <c r="I99" s="216"/>
      <c r="J99" s="217">
        <f>ROUND(I99*H99,2)</f>
        <v>0</v>
      </c>
      <c r="K99" s="213" t="s">
        <v>143</v>
      </c>
      <c r="L99" s="43"/>
      <c r="M99" s="218" t="s">
        <v>19</v>
      </c>
      <c r="N99" s="219" t="s">
        <v>43</v>
      </c>
      <c r="O99" s="83"/>
      <c r="P99" s="220">
        <f>O99*H99</f>
        <v>0</v>
      </c>
      <c r="Q99" s="220">
        <v>0</v>
      </c>
      <c r="R99" s="220">
        <f>Q99*H99</f>
        <v>0</v>
      </c>
      <c r="S99" s="220">
        <v>0</v>
      </c>
      <c r="T99" s="221">
        <f>S99*H99</f>
        <v>0</v>
      </c>
      <c r="U99" s="37"/>
      <c r="V99" s="37"/>
      <c r="W99" s="37"/>
      <c r="X99" s="37"/>
      <c r="Y99" s="37"/>
      <c r="Z99" s="37"/>
      <c r="AA99" s="37"/>
      <c r="AB99" s="37"/>
      <c r="AC99" s="37"/>
      <c r="AD99" s="37"/>
      <c r="AE99" s="37"/>
      <c r="AR99" s="222" t="s">
        <v>316</v>
      </c>
      <c r="AT99" s="222" t="s">
        <v>139</v>
      </c>
      <c r="AU99" s="222" t="s">
        <v>80</v>
      </c>
      <c r="AY99" s="16" t="s">
        <v>136</v>
      </c>
      <c r="BE99" s="223">
        <f>IF(N99="základní",J99,0)</f>
        <v>0</v>
      </c>
      <c r="BF99" s="223">
        <f>IF(N99="snížená",J99,0)</f>
        <v>0</v>
      </c>
      <c r="BG99" s="223">
        <f>IF(N99="zákl. přenesená",J99,0)</f>
        <v>0</v>
      </c>
      <c r="BH99" s="223">
        <f>IF(N99="sníž. přenesená",J99,0)</f>
        <v>0</v>
      </c>
      <c r="BI99" s="223">
        <f>IF(N99="nulová",J99,0)</f>
        <v>0</v>
      </c>
      <c r="BJ99" s="16" t="s">
        <v>80</v>
      </c>
      <c r="BK99" s="223">
        <f>ROUND(I99*H99,2)</f>
        <v>0</v>
      </c>
      <c r="BL99" s="16" t="s">
        <v>316</v>
      </c>
      <c r="BM99" s="222" t="s">
        <v>617</v>
      </c>
    </row>
    <row r="100" s="2" customFormat="1" ht="24.15" customHeight="1">
      <c r="A100" s="37"/>
      <c r="B100" s="38"/>
      <c r="C100" s="211" t="s">
        <v>178</v>
      </c>
      <c r="D100" s="211" t="s">
        <v>139</v>
      </c>
      <c r="E100" s="212" t="s">
        <v>323</v>
      </c>
      <c r="F100" s="213" t="s">
        <v>324</v>
      </c>
      <c r="G100" s="214" t="s">
        <v>150</v>
      </c>
      <c r="H100" s="215">
        <v>2</v>
      </c>
      <c r="I100" s="216"/>
      <c r="J100" s="217">
        <f>ROUND(I100*H100,2)</f>
        <v>0</v>
      </c>
      <c r="K100" s="213" t="s">
        <v>143</v>
      </c>
      <c r="L100" s="43"/>
      <c r="M100" s="218" t="s">
        <v>19</v>
      </c>
      <c r="N100" s="219" t="s">
        <v>43</v>
      </c>
      <c r="O100" s="83"/>
      <c r="P100" s="220">
        <f>O100*H100</f>
        <v>0</v>
      </c>
      <c r="Q100" s="220">
        <v>0</v>
      </c>
      <c r="R100" s="220">
        <f>Q100*H100</f>
        <v>0</v>
      </c>
      <c r="S100" s="220">
        <v>0</v>
      </c>
      <c r="T100" s="221">
        <f>S100*H100</f>
        <v>0</v>
      </c>
      <c r="U100" s="37"/>
      <c r="V100" s="37"/>
      <c r="W100" s="37"/>
      <c r="X100" s="37"/>
      <c r="Y100" s="37"/>
      <c r="Z100" s="37"/>
      <c r="AA100" s="37"/>
      <c r="AB100" s="37"/>
      <c r="AC100" s="37"/>
      <c r="AD100" s="37"/>
      <c r="AE100" s="37"/>
      <c r="AR100" s="222" t="s">
        <v>316</v>
      </c>
      <c r="AT100" s="222" t="s">
        <v>139</v>
      </c>
      <c r="AU100" s="222" t="s">
        <v>80</v>
      </c>
      <c r="AY100" s="16" t="s">
        <v>136</v>
      </c>
      <c r="BE100" s="223">
        <f>IF(N100="základní",J100,0)</f>
        <v>0</v>
      </c>
      <c r="BF100" s="223">
        <f>IF(N100="snížená",J100,0)</f>
        <v>0</v>
      </c>
      <c r="BG100" s="223">
        <f>IF(N100="zákl. přenesená",J100,0)</f>
        <v>0</v>
      </c>
      <c r="BH100" s="223">
        <f>IF(N100="sníž. přenesená",J100,0)</f>
        <v>0</v>
      </c>
      <c r="BI100" s="223">
        <f>IF(N100="nulová",J100,0)</f>
        <v>0</v>
      </c>
      <c r="BJ100" s="16" t="s">
        <v>80</v>
      </c>
      <c r="BK100" s="223">
        <f>ROUND(I100*H100,2)</f>
        <v>0</v>
      </c>
      <c r="BL100" s="16" t="s">
        <v>316</v>
      </c>
      <c r="BM100" s="222" t="s">
        <v>618</v>
      </c>
    </row>
    <row r="101" s="2" customFormat="1" ht="16.5" customHeight="1">
      <c r="A101" s="37"/>
      <c r="B101" s="38"/>
      <c r="C101" s="211" t="s">
        <v>186</v>
      </c>
      <c r="D101" s="211" t="s">
        <v>139</v>
      </c>
      <c r="E101" s="212" t="s">
        <v>327</v>
      </c>
      <c r="F101" s="213" t="s">
        <v>328</v>
      </c>
      <c r="G101" s="214" t="s">
        <v>150</v>
      </c>
      <c r="H101" s="215">
        <v>2</v>
      </c>
      <c r="I101" s="216"/>
      <c r="J101" s="217">
        <f>ROUND(I101*H101,2)</f>
        <v>0</v>
      </c>
      <c r="K101" s="213" t="s">
        <v>143</v>
      </c>
      <c r="L101" s="43"/>
      <c r="M101" s="218" t="s">
        <v>19</v>
      </c>
      <c r="N101" s="219" t="s">
        <v>43</v>
      </c>
      <c r="O101" s="83"/>
      <c r="P101" s="220">
        <f>O101*H101</f>
        <v>0</v>
      </c>
      <c r="Q101" s="220">
        <v>0</v>
      </c>
      <c r="R101" s="220">
        <f>Q101*H101</f>
        <v>0</v>
      </c>
      <c r="S101" s="220">
        <v>0</v>
      </c>
      <c r="T101" s="221">
        <f>S101*H101</f>
        <v>0</v>
      </c>
      <c r="U101" s="37"/>
      <c r="V101" s="37"/>
      <c r="W101" s="37"/>
      <c r="X101" s="37"/>
      <c r="Y101" s="37"/>
      <c r="Z101" s="37"/>
      <c r="AA101" s="37"/>
      <c r="AB101" s="37"/>
      <c r="AC101" s="37"/>
      <c r="AD101" s="37"/>
      <c r="AE101" s="37"/>
      <c r="AR101" s="222" t="s">
        <v>316</v>
      </c>
      <c r="AT101" s="222" t="s">
        <v>139</v>
      </c>
      <c r="AU101" s="222" t="s">
        <v>80</v>
      </c>
      <c r="AY101" s="16" t="s">
        <v>136</v>
      </c>
      <c r="BE101" s="223">
        <f>IF(N101="základní",J101,0)</f>
        <v>0</v>
      </c>
      <c r="BF101" s="223">
        <f>IF(N101="snížená",J101,0)</f>
        <v>0</v>
      </c>
      <c r="BG101" s="223">
        <f>IF(N101="zákl. přenesená",J101,0)</f>
        <v>0</v>
      </c>
      <c r="BH101" s="223">
        <f>IF(N101="sníž. přenesená",J101,0)</f>
        <v>0</v>
      </c>
      <c r="BI101" s="223">
        <f>IF(N101="nulová",J101,0)</f>
        <v>0</v>
      </c>
      <c r="BJ101" s="16" t="s">
        <v>80</v>
      </c>
      <c r="BK101" s="223">
        <f>ROUND(I101*H101,2)</f>
        <v>0</v>
      </c>
      <c r="BL101" s="16" t="s">
        <v>316</v>
      </c>
      <c r="BM101" s="222" t="s">
        <v>619</v>
      </c>
    </row>
    <row r="102" s="2" customFormat="1" ht="33" customHeight="1">
      <c r="A102" s="37"/>
      <c r="B102" s="38"/>
      <c r="C102" s="211" t="s">
        <v>191</v>
      </c>
      <c r="D102" s="211" t="s">
        <v>139</v>
      </c>
      <c r="E102" s="212" t="s">
        <v>331</v>
      </c>
      <c r="F102" s="213" t="s">
        <v>332</v>
      </c>
      <c r="G102" s="214" t="s">
        <v>150</v>
      </c>
      <c r="H102" s="215">
        <v>51</v>
      </c>
      <c r="I102" s="216"/>
      <c r="J102" s="217">
        <f>ROUND(I102*H102,2)</f>
        <v>0</v>
      </c>
      <c r="K102" s="213" t="s">
        <v>143</v>
      </c>
      <c r="L102" s="43"/>
      <c r="M102" s="218" t="s">
        <v>19</v>
      </c>
      <c r="N102" s="219" t="s">
        <v>43</v>
      </c>
      <c r="O102" s="83"/>
      <c r="P102" s="220">
        <f>O102*H102</f>
        <v>0</v>
      </c>
      <c r="Q102" s="220">
        <v>0</v>
      </c>
      <c r="R102" s="220">
        <f>Q102*H102</f>
        <v>0</v>
      </c>
      <c r="S102" s="220">
        <v>0</v>
      </c>
      <c r="T102" s="221">
        <f>S102*H102</f>
        <v>0</v>
      </c>
      <c r="U102" s="37"/>
      <c r="V102" s="37"/>
      <c r="W102" s="37"/>
      <c r="X102" s="37"/>
      <c r="Y102" s="37"/>
      <c r="Z102" s="37"/>
      <c r="AA102" s="37"/>
      <c r="AB102" s="37"/>
      <c r="AC102" s="37"/>
      <c r="AD102" s="37"/>
      <c r="AE102" s="37"/>
      <c r="AR102" s="222" t="s">
        <v>316</v>
      </c>
      <c r="AT102" s="222" t="s">
        <v>139</v>
      </c>
      <c r="AU102" s="222" t="s">
        <v>80</v>
      </c>
      <c r="AY102" s="16" t="s">
        <v>136</v>
      </c>
      <c r="BE102" s="223">
        <f>IF(N102="základní",J102,0)</f>
        <v>0</v>
      </c>
      <c r="BF102" s="223">
        <f>IF(N102="snížená",J102,0)</f>
        <v>0</v>
      </c>
      <c r="BG102" s="223">
        <f>IF(N102="zákl. přenesená",J102,0)</f>
        <v>0</v>
      </c>
      <c r="BH102" s="223">
        <f>IF(N102="sníž. přenesená",J102,0)</f>
        <v>0</v>
      </c>
      <c r="BI102" s="223">
        <f>IF(N102="nulová",J102,0)</f>
        <v>0</v>
      </c>
      <c r="BJ102" s="16" t="s">
        <v>80</v>
      </c>
      <c r="BK102" s="223">
        <f>ROUND(I102*H102,2)</f>
        <v>0</v>
      </c>
      <c r="BL102" s="16" t="s">
        <v>316</v>
      </c>
      <c r="BM102" s="222" t="s">
        <v>620</v>
      </c>
    </row>
    <row r="103" s="2" customFormat="1" ht="33" customHeight="1">
      <c r="A103" s="37"/>
      <c r="B103" s="38"/>
      <c r="C103" s="211" t="s">
        <v>196</v>
      </c>
      <c r="D103" s="211" t="s">
        <v>139</v>
      </c>
      <c r="E103" s="212" t="s">
        <v>335</v>
      </c>
      <c r="F103" s="213" t="s">
        <v>336</v>
      </c>
      <c r="G103" s="214" t="s">
        <v>150</v>
      </c>
      <c r="H103" s="215">
        <v>51</v>
      </c>
      <c r="I103" s="216"/>
      <c r="J103" s="217">
        <f>ROUND(I103*H103,2)</f>
        <v>0</v>
      </c>
      <c r="K103" s="213" t="s">
        <v>143</v>
      </c>
      <c r="L103" s="43"/>
      <c r="M103" s="218" t="s">
        <v>19</v>
      </c>
      <c r="N103" s="219" t="s">
        <v>43</v>
      </c>
      <c r="O103" s="83"/>
      <c r="P103" s="220">
        <f>O103*H103</f>
        <v>0</v>
      </c>
      <c r="Q103" s="220">
        <v>0</v>
      </c>
      <c r="R103" s="220">
        <f>Q103*H103</f>
        <v>0</v>
      </c>
      <c r="S103" s="220">
        <v>0</v>
      </c>
      <c r="T103" s="221">
        <f>S103*H103</f>
        <v>0</v>
      </c>
      <c r="U103" s="37"/>
      <c r="V103" s="37"/>
      <c r="W103" s="37"/>
      <c r="X103" s="37"/>
      <c r="Y103" s="37"/>
      <c r="Z103" s="37"/>
      <c r="AA103" s="37"/>
      <c r="AB103" s="37"/>
      <c r="AC103" s="37"/>
      <c r="AD103" s="37"/>
      <c r="AE103" s="37"/>
      <c r="AR103" s="222" t="s">
        <v>316</v>
      </c>
      <c r="AT103" s="222" t="s">
        <v>139</v>
      </c>
      <c r="AU103" s="222" t="s">
        <v>80</v>
      </c>
      <c r="AY103" s="16" t="s">
        <v>136</v>
      </c>
      <c r="BE103" s="223">
        <f>IF(N103="základní",J103,0)</f>
        <v>0</v>
      </c>
      <c r="BF103" s="223">
        <f>IF(N103="snížená",J103,0)</f>
        <v>0</v>
      </c>
      <c r="BG103" s="223">
        <f>IF(N103="zákl. přenesená",J103,0)</f>
        <v>0</v>
      </c>
      <c r="BH103" s="223">
        <f>IF(N103="sníž. přenesená",J103,0)</f>
        <v>0</v>
      </c>
      <c r="BI103" s="223">
        <f>IF(N103="nulová",J103,0)</f>
        <v>0</v>
      </c>
      <c r="BJ103" s="16" t="s">
        <v>80</v>
      </c>
      <c r="BK103" s="223">
        <f>ROUND(I103*H103,2)</f>
        <v>0</v>
      </c>
      <c r="BL103" s="16" t="s">
        <v>316</v>
      </c>
      <c r="BM103" s="222" t="s">
        <v>621</v>
      </c>
    </row>
    <row r="104" s="2" customFormat="1" ht="90" customHeight="1">
      <c r="A104" s="37"/>
      <c r="B104" s="38"/>
      <c r="C104" s="211" t="s">
        <v>8</v>
      </c>
      <c r="D104" s="211" t="s">
        <v>139</v>
      </c>
      <c r="E104" s="212" t="s">
        <v>339</v>
      </c>
      <c r="F104" s="213" t="s">
        <v>475</v>
      </c>
      <c r="G104" s="214" t="s">
        <v>262</v>
      </c>
      <c r="H104" s="215">
        <v>359.81999999999999</v>
      </c>
      <c r="I104" s="216"/>
      <c r="J104" s="217">
        <f>ROUND(I104*H104,2)</f>
        <v>0</v>
      </c>
      <c r="K104" s="213" t="s">
        <v>143</v>
      </c>
      <c r="L104" s="43"/>
      <c r="M104" s="218" t="s">
        <v>19</v>
      </c>
      <c r="N104" s="219" t="s">
        <v>43</v>
      </c>
      <c r="O104" s="83"/>
      <c r="P104" s="220">
        <f>O104*H104</f>
        <v>0</v>
      </c>
      <c r="Q104" s="220">
        <v>0</v>
      </c>
      <c r="R104" s="220">
        <f>Q104*H104</f>
        <v>0</v>
      </c>
      <c r="S104" s="220">
        <v>0</v>
      </c>
      <c r="T104" s="221">
        <f>S104*H104</f>
        <v>0</v>
      </c>
      <c r="U104" s="37"/>
      <c r="V104" s="37"/>
      <c r="W104" s="37"/>
      <c r="X104" s="37"/>
      <c r="Y104" s="37"/>
      <c r="Z104" s="37"/>
      <c r="AA104" s="37"/>
      <c r="AB104" s="37"/>
      <c r="AC104" s="37"/>
      <c r="AD104" s="37"/>
      <c r="AE104" s="37"/>
      <c r="AR104" s="222" t="s">
        <v>316</v>
      </c>
      <c r="AT104" s="222" t="s">
        <v>139</v>
      </c>
      <c r="AU104" s="222" t="s">
        <v>80</v>
      </c>
      <c r="AY104" s="16" t="s">
        <v>136</v>
      </c>
      <c r="BE104" s="223">
        <f>IF(N104="základní",J104,0)</f>
        <v>0</v>
      </c>
      <c r="BF104" s="223">
        <f>IF(N104="snížená",J104,0)</f>
        <v>0</v>
      </c>
      <c r="BG104" s="223">
        <f>IF(N104="zákl. přenesená",J104,0)</f>
        <v>0</v>
      </c>
      <c r="BH104" s="223">
        <f>IF(N104="sníž. přenesená",J104,0)</f>
        <v>0</v>
      </c>
      <c r="BI104" s="223">
        <f>IF(N104="nulová",J104,0)</f>
        <v>0</v>
      </c>
      <c r="BJ104" s="16" t="s">
        <v>80</v>
      </c>
      <c r="BK104" s="223">
        <f>ROUND(I104*H104,2)</f>
        <v>0</v>
      </c>
      <c r="BL104" s="16" t="s">
        <v>316</v>
      </c>
      <c r="BM104" s="222" t="s">
        <v>622</v>
      </c>
    </row>
    <row r="105" s="13" customFormat="1">
      <c r="A105" s="13"/>
      <c r="B105" s="224"/>
      <c r="C105" s="225"/>
      <c r="D105" s="226" t="s">
        <v>146</v>
      </c>
      <c r="E105" s="227" t="s">
        <v>19</v>
      </c>
      <c r="F105" s="228" t="s">
        <v>623</v>
      </c>
      <c r="G105" s="225"/>
      <c r="H105" s="229">
        <v>359.81999999999999</v>
      </c>
      <c r="I105" s="230"/>
      <c r="J105" s="225"/>
      <c r="K105" s="225"/>
      <c r="L105" s="231"/>
      <c r="M105" s="232"/>
      <c r="N105" s="233"/>
      <c r="O105" s="233"/>
      <c r="P105" s="233"/>
      <c r="Q105" s="233"/>
      <c r="R105" s="233"/>
      <c r="S105" s="233"/>
      <c r="T105" s="234"/>
      <c r="U105" s="13"/>
      <c r="V105" s="13"/>
      <c r="W105" s="13"/>
      <c r="X105" s="13"/>
      <c r="Y105" s="13"/>
      <c r="Z105" s="13"/>
      <c r="AA105" s="13"/>
      <c r="AB105" s="13"/>
      <c r="AC105" s="13"/>
      <c r="AD105" s="13"/>
      <c r="AE105" s="13"/>
      <c r="AT105" s="235" t="s">
        <v>146</v>
      </c>
      <c r="AU105" s="235" t="s">
        <v>80</v>
      </c>
      <c r="AV105" s="13" t="s">
        <v>82</v>
      </c>
      <c r="AW105" s="13" t="s">
        <v>33</v>
      </c>
      <c r="AX105" s="13" t="s">
        <v>72</v>
      </c>
      <c r="AY105" s="235" t="s">
        <v>136</v>
      </c>
    </row>
    <row r="106" s="14" customFormat="1">
      <c r="A106" s="14"/>
      <c r="B106" s="236"/>
      <c r="C106" s="237"/>
      <c r="D106" s="226" t="s">
        <v>146</v>
      </c>
      <c r="E106" s="238" t="s">
        <v>19</v>
      </c>
      <c r="F106" s="239" t="s">
        <v>158</v>
      </c>
      <c r="G106" s="237"/>
      <c r="H106" s="240">
        <v>359.81999999999999</v>
      </c>
      <c r="I106" s="241"/>
      <c r="J106" s="237"/>
      <c r="K106" s="237"/>
      <c r="L106" s="242"/>
      <c r="M106" s="243"/>
      <c r="N106" s="244"/>
      <c r="O106" s="244"/>
      <c r="P106" s="244"/>
      <c r="Q106" s="244"/>
      <c r="R106" s="244"/>
      <c r="S106" s="244"/>
      <c r="T106" s="245"/>
      <c r="U106" s="14"/>
      <c r="V106" s="14"/>
      <c r="W106" s="14"/>
      <c r="X106" s="14"/>
      <c r="Y106" s="14"/>
      <c r="Z106" s="14"/>
      <c r="AA106" s="14"/>
      <c r="AB106" s="14"/>
      <c r="AC106" s="14"/>
      <c r="AD106" s="14"/>
      <c r="AE106" s="14"/>
      <c r="AT106" s="246" t="s">
        <v>146</v>
      </c>
      <c r="AU106" s="246" t="s">
        <v>80</v>
      </c>
      <c r="AV106" s="14" t="s">
        <v>144</v>
      </c>
      <c r="AW106" s="14" t="s">
        <v>33</v>
      </c>
      <c r="AX106" s="14" t="s">
        <v>80</v>
      </c>
      <c r="AY106" s="246" t="s">
        <v>136</v>
      </c>
    </row>
    <row r="107" s="2" customFormat="1" ht="90" customHeight="1">
      <c r="A107" s="37"/>
      <c r="B107" s="38"/>
      <c r="C107" s="211" t="s">
        <v>203</v>
      </c>
      <c r="D107" s="211" t="s">
        <v>139</v>
      </c>
      <c r="E107" s="212" t="s">
        <v>348</v>
      </c>
      <c r="F107" s="213" t="s">
        <v>349</v>
      </c>
      <c r="G107" s="214" t="s">
        <v>262</v>
      </c>
      <c r="H107" s="215">
        <v>1799.0999999999999</v>
      </c>
      <c r="I107" s="216"/>
      <c r="J107" s="217">
        <f>ROUND(I107*H107,2)</f>
        <v>0</v>
      </c>
      <c r="K107" s="213" t="s">
        <v>143</v>
      </c>
      <c r="L107" s="43"/>
      <c r="M107" s="218" t="s">
        <v>19</v>
      </c>
      <c r="N107" s="219" t="s">
        <v>43</v>
      </c>
      <c r="O107" s="83"/>
      <c r="P107" s="220">
        <f>O107*H107</f>
        <v>0</v>
      </c>
      <c r="Q107" s="220">
        <v>0</v>
      </c>
      <c r="R107" s="220">
        <f>Q107*H107</f>
        <v>0</v>
      </c>
      <c r="S107" s="220">
        <v>0</v>
      </c>
      <c r="T107" s="221">
        <f>S107*H107</f>
        <v>0</v>
      </c>
      <c r="U107" s="37"/>
      <c r="V107" s="37"/>
      <c r="W107" s="37"/>
      <c r="X107" s="37"/>
      <c r="Y107" s="37"/>
      <c r="Z107" s="37"/>
      <c r="AA107" s="37"/>
      <c r="AB107" s="37"/>
      <c r="AC107" s="37"/>
      <c r="AD107" s="37"/>
      <c r="AE107" s="37"/>
      <c r="AR107" s="222" t="s">
        <v>316</v>
      </c>
      <c r="AT107" s="222" t="s">
        <v>139</v>
      </c>
      <c r="AU107" s="222" t="s">
        <v>80</v>
      </c>
      <c r="AY107" s="16" t="s">
        <v>136</v>
      </c>
      <c r="BE107" s="223">
        <f>IF(N107="základní",J107,0)</f>
        <v>0</v>
      </c>
      <c r="BF107" s="223">
        <f>IF(N107="snížená",J107,0)</f>
        <v>0</v>
      </c>
      <c r="BG107" s="223">
        <f>IF(N107="zákl. přenesená",J107,0)</f>
        <v>0</v>
      </c>
      <c r="BH107" s="223">
        <f>IF(N107="sníž. přenesená",J107,0)</f>
        <v>0</v>
      </c>
      <c r="BI107" s="223">
        <f>IF(N107="nulová",J107,0)</f>
        <v>0</v>
      </c>
      <c r="BJ107" s="16" t="s">
        <v>80</v>
      </c>
      <c r="BK107" s="223">
        <f>ROUND(I107*H107,2)</f>
        <v>0</v>
      </c>
      <c r="BL107" s="16" t="s">
        <v>316</v>
      </c>
      <c r="BM107" s="222" t="s">
        <v>624</v>
      </c>
    </row>
    <row r="108" s="13" customFormat="1">
      <c r="A108" s="13"/>
      <c r="B108" s="224"/>
      <c r="C108" s="225"/>
      <c r="D108" s="226" t="s">
        <v>146</v>
      </c>
      <c r="E108" s="227" t="s">
        <v>19</v>
      </c>
      <c r="F108" s="228" t="s">
        <v>625</v>
      </c>
      <c r="G108" s="225"/>
      <c r="H108" s="229">
        <v>1799.0999999999999</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146</v>
      </c>
      <c r="AU108" s="235" t="s">
        <v>80</v>
      </c>
      <c r="AV108" s="13" t="s">
        <v>82</v>
      </c>
      <c r="AW108" s="13" t="s">
        <v>33</v>
      </c>
      <c r="AX108" s="13" t="s">
        <v>72</v>
      </c>
      <c r="AY108" s="235" t="s">
        <v>136</v>
      </c>
    </row>
    <row r="109" s="14" customFormat="1">
      <c r="A109" s="14"/>
      <c r="B109" s="236"/>
      <c r="C109" s="237"/>
      <c r="D109" s="226" t="s">
        <v>146</v>
      </c>
      <c r="E109" s="238" t="s">
        <v>19</v>
      </c>
      <c r="F109" s="239" t="s">
        <v>158</v>
      </c>
      <c r="G109" s="237"/>
      <c r="H109" s="240">
        <v>1799.0999999999999</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146</v>
      </c>
      <c r="AU109" s="246" t="s">
        <v>80</v>
      </c>
      <c r="AV109" s="14" t="s">
        <v>144</v>
      </c>
      <c r="AW109" s="14" t="s">
        <v>33</v>
      </c>
      <c r="AX109" s="14" t="s">
        <v>80</v>
      </c>
      <c r="AY109" s="246" t="s">
        <v>136</v>
      </c>
    </row>
    <row r="110" s="12" customFormat="1" ht="25.92" customHeight="1">
      <c r="A110" s="12"/>
      <c r="B110" s="195"/>
      <c r="C110" s="196"/>
      <c r="D110" s="197" t="s">
        <v>71</v>
      </c>
      <c r="E110" s="198" t="s">
        <v>82</v>
      </c>
      <c r="F110" s="198" t="s">
        <v>626</v>
      </c>
      <c r="G110" s="196"/>
      <c r="H110" s="196"/>
      <c r="I110" s="199"/>
      <c r="J110" s="200">
        <f>BK110</f>
        <v>0</v>
      </c>
      <c r="K110" s="196"/>
      <c r="L110" s="201"/>
      <c r="M110" s="202"/>
      <c r="N110" s="203"/>
      <c r="O110" s="203"/>
      <c r="P110" s="204">
        <f>SUM(P111:P133)</f>
        <v>0</v>
      </c>
      <c r="Q110" s="203"/>
      <c r="R110" s="204">
        <f>SUM(R111:R133)</f>
        <v>161.09999999999999</v>
      </c>
      <c r="S110" s="203"/>
      <c r="T110" s="205">
        <f>SUM(T111:T133)</f>
        <v>0</v>
      </c>
      <c r="U110" s="12"/>
      <c r="V110" s="12"/>
      <c r="W110" s="12"/>
      <c r="X110" s="12"/>
      <c r="Y110" s="12"/>
      <c r="Z110" s="12"/>
      <c r="AA110" s="12"/>
      <c r="AB110" s="12"/>
      <c r="AC110" s="12"/>
      <c r="AD110" s="12"/>
      <c r="AE110" s="12"/>
      <c r="AR110" s="206" t="s">
        <v>80</v>
      </c>
      <c r="AT110" s="207" t="s">
        <v>71</v>
      </c>
      <c r="AU110" s="207" t="s">
        <v>72</v>
      </c>
      <c r="AY110" s="206" t="s">
        <v>136</v>
      </c>
      <c r="BK110" s="208">
        <f>SUM(BK111:BK133)</f>
        <v>0</v>
      </c>
    </row>
    <row r="111" s="2" customFormat="1" ht="145.5" customHeight="1">
      <c r="A111" s="37"/>
      <c r="B111" s="38"/>
      <c r="C111" s="211" t="s">
        <v>208</v>
      </c>
      <c r="D111" s="211" t="s">
        <v>139</v>
      </c>
      <c r="E111" s="212" t="s">
        <v>600</v>
      </c>
      <c r="F111" s="213" t="s">
        <v>601</v>
      </c>
      <c r="G111" s="214" t="s">
        <v>211</v>
      </c>
      <c r="H111" s="215">
        <v>0.61799999999999999</v>
      </c>
      <c r="I111" s="216"/>
      <c r="J111" s="217">
        <f>ROUND(I111*H111,2)</f>
        <v>0</v>
      </c>
      <c r="K111" s="213" t="s">
        <v>143</v>
      </c>
      <c r="L111" s="43"/>
      <c r="M111" s="218" t="s">
        <v>19</v>
      </c>
      <c r="N111" s="219" t="s">
        <v>43</v>
      </c>
      <c r="O111" s="83"/>
      <c r="P111" s="220">
        <f>O111*H111</f>
        <v>0</v>
      </c>
      <c r="Q111" s="220">
        <v>0</v>
      </c>
      <c r="R111" s="220">
        <f>Q111*H111</f>
        <v>0</v>
      </c>
      <c r="S111" s="220">
        <v>0</v>
      </c>
      <c r="T111" s="221">
        <f>S111*H111</f>
        <v>0</v>
      </c>
      <c r="U111" s="37"/>
      <c r="V111" s="37"/>
      <c r="W111" s="37"/>
      <c r="X111" s="37"/>
      <c r="Y111" s="37"/>
      <c r="Z111" s="37"/>
      <c r="AA111" s="37"/>
      <c r="AB111" s="37"/>
      <c r="AC111" s="37"/>
      <c r="AD111" s="37"/>
      <c r="AE111" s="37"/>
      <c r="AR111" s="222" t="s">
        <v>144</v>
      </c>
      <c r="AT111" s="222" t="s">
        <v>139</v>
      </c>
      <c r="AU111" s="222" t="s">
        <v>80</v>
      </c>
      <c r="AY111" s="16" t="s">
        <v>136</v>
      </c>
      <c r="BE111" s="223">
        <f>IF(N111="základní",J111,0)</f>
        <v>0</v>
      </c>
      <c r="BF111" s="223">
        <f>IF(N111="snížená",J111,0)</f>
        <v>0</v>
      </c>
      <c r="BG111" s="223">
        <f>IF(N111="zákl. přenesená",J111,0)</f>
        <v>0</v>
      </c>
      <c r="BH111" s="223">
        <f>IF(N111="sníž. přenesená",J111,0)</f>
        <v>0</v>
      </c>
      <c r="BI111" s="223">
        <f>IF(N111="nulová",J111,0)</f>
        <v>0</v>
      </c>
      <c r="BJ111" s="16" t="s">
        <v>80</v>
      </c>
      <c r="BK111" s="223">
        <f>ROUND(I111*H111,2)</f>
        <v>0</v>
      </c>
      <c r="BL111" s="16" t="s">
        <v>144</v>
      </c>
      <c r="BM111" s="222" t="s">
        <v>627</v>
      </c>
    </row>
    <row r="112" s="13" customFormat="1">
      <c r="A112" s="13"/>
      <c r="B112" s="224"/>
      <c r="C112" s="225"/>
      <c r="D112" s="226" t="s">
        <v>146</v>
      </c>
      <c r="E112" s="227" t="s">
        <v>19</v>
      </c>
      <c r="F112" s="228" t="s">
        <v>628</v>
      </c>
      <c r="G112" s="225"/>
      <c r="H112" s="229">
        <v>0.61799999999999999</v>
      </c>
      <c r="I112" s="230"/>
      <c r="J112" s="225"/>
      <c r="K112" s="225"/>
      <c r="L112" s="231"/>
      <c r="M112" s="232"/>
      <c r="N112" s="233"/>
      <c r="O112" s="233"/>
      <c r="P112" s="233"/>
      <c r="Q112" s="233"/>
      <c r="R112" s="233"/>
      <c r="S112" s="233"/>
      <c r="T112" s="234"/>
      <c r="U112" s="13"/>
      <c r="V112" s="13"/>
      <c r="W112" s="13"/>
      <c r="X112" s="13"/>
      <c r="Y112" s="13"/>
      <c r="Z112" s="13"/>
      <c r="AA112" s="13"/>
      <c r="AB112" s="13"/>
      <c r="AC112" s="13"/>
      <c r="AD112" s="13"/>
      <c r="AE112" s="13"/>
      <c r="AT112" s="235" t="s">
        <v>146</v>
      </c>
      <c r="AU112" s="235" t="s">
        <v>80</v>
      </c>
      <c r="AV112" s="13" t="s">
        <v>82</v>
      </c>
      <c r="AW112" s="13" t="s">
        <v>33</v>
      </c>
      <c r="AX112" s="13" t="s">
        <v>80</v>
      </c>
      <c r="AY112" s="235" t="s">
        <v>136</v>
      </c>
    </row>
    <row r="113" s="2" customFormat="1" ht="145.5" customHeight="1">
      <c r="A113" s="37"/>
      <c r="B113" s="38"/>
      <c r="C113" s="211" t="s">
        <v>214</v>
      </c>
      <c r="D113" s="211" t="s">
        <v>139</v>
      </c>
      <c r="E113" s="212" t="s">
        <v>629</v>
      </c>
      <c r="F113" s="213" t="s">
        <v>630</v>
      </c>
      <c r="G113" s="214" t="s">
        <v>171</v>
      </c>
      <c r="H113" s="215">
        <v>92.829999999999998</v>
      </c>
      <c r="I113" s="216"/>
      <c r="J113" s="217">
        <f>ROUND(I113*H113,2)</f>
        <v>0</v>
      </c>
      <c r="K113" s="213" t="s">
        <v>143</v>
      </c>
      <c r="L113" s="43"/>
      <c r="M113" s="218" t="s">
        <v>19</v>
      </c>
      <c r="N113" s="219" t="s">
        <v>43</v>
      </c>
      <c r="O113" s="83"/>
      <c r="P113" s="220">
        <f>O113*H113</f>
        <v>0</v>
      </c>
      <c r="Q113" s="220">
        <v>0</v>
      </c>
      <c r="R113" s="220">
        <f>Q113*H113</f>
        <v>0</v>
      </c>
      <c r="S113" s="220">
        <v>0</v>
      </c>
      <c r="T113" s="221">
        <f>S113*H113</f>
        <v>0</v>
      </c>
      <c r="U113" s="37"/>
      <c r="V113" s="37"/>
      <c r="W113" s="37"/>
      <c r="X113" s="37"/>
      <c r="Y113" s="37"/>
      <c r="Z113" s="37"/>
      <c r="AA113" s="37"/>
      <c r="AB113" s="37"/>
      <c r="AC113" s="37"/>
      <c r="AD113" s="37"/>
      <c r="AE113" s="37"/>
      <c r="AR113" s="222" t="s">
        <v>144</v>
      </c>
      <c r="AT113" s="222" t="s">
        <v>139</v>
      </c>
      <c r="AU113" s="222" t="s">
        <v>80</v>
      </c>
      <c r="AY113" s="16" t="s">
        <v>136</v>
      </c>
      <c r="BE113" s="223">
        <f>IF(N113="základní",J113,0)</f>
        <v>0</v>
      </c>
      <c r="BF113" s="223">
        <f>IF(N113="snížená",J113,0)</f>
        <v>0</v>
      </c>
      <c r="BG113" s="223">
        <f>IF(N113="zákl. přenesená",J113,0)</f>
        <v>0</v>
      </c>
      <c r="BH113" s="223">
        <f>IF(N113="sníž. přenesená",J113,0)</f>
        <v>0</v>
      </c>
      <c r="BI113" s="223">
        <f>IF(N113="nulová",J113,0)</f>
        <v>0</v>
      </c>
      <c r="BJ113" s="16" t="s">
        <v>80</v>
      </c>
      <c r="BK113" s="223">
        <f>ROUND(I113*H113,2)</f>
        <v>0</v>
      </c>
      <c r="BL113" s="16" t="s">
        <v>144</v>
      </c>
      <c r="BM113" s="222" t="s">
        <v>631</v>
      </c>
    </row>
    <row r="114" s="13" customFormat="1">
      <c r="A114" s="13"/>
      <c r="B114" s="224"/>
      <c r="C114" s="225"/>
      <c r="D114" s="226" t="s">
        <v>146</v>
      </c>
      <c r="E114" s="227" t="s">
        <v>19</v>
      </c>
      <c r="F114" s="228" t="s">
        <v>632</v>
      </c>
      <c r="G114" s="225"/>
      <c r="H114" s="229">
        <v>92.829999999999998</v>
      </c>
      <c r="I114" s="230"/>
      <c r="J114" s="225"/>
      <c r="K114" s="225"/>
      <c r="L114" s="231"/>
      <c r="M114" s="232"/>
      <c r="N114" s="233"/>
      <c r="O114" s="233"/>
      <c r="P114" s="233"/>
      <c r="Q114" s="233"/>
      <c r="R114" s="233"/>
      <c r="S114" s="233"/>
      <c r="T114" s="234"/>
      <c r="U114" s="13"/>
      <c r="V114" s="13"/>
      <c r="W114" s="13"/>
      <c r="X114" s="13"/>
      <c r="Y114" s="13"/>
      <c r="Z114" s="13"/>
      <c r="AA114" s="13"/>
      <c r="AB114" s="13"/>
      <c r="AC114" s="13"/>
      <c r="AD114" s="13"/>
      <c r="AE114" s="13"/>
      <c r="AT114" s="235" t="s">
        <v>146</v>
      </c>
      <c r="AU114" s="235" t="s">
        <v>80</v>
      </c>
      <c r="AV114" s="13" t="s">
        <v>82</v>
      </c>
      <c r="AW114" s="13" t="s">
        <v>33</v>
      </c>
      <c r="AX114" s="13" t="s">
        <v>80</v>
      </c>
      <c r="AY114" s="235" t="s">
        <v>136</v>
      </c>
    </row>
    <row r="115" s="2" customFormat="1" ht="76.35" customHeight="1">
      <c r="A115" s="37"/>
      <c r="B115" s="38"/>
      <c r="C115" s="211" t="s">
        <v>218</v>
      </c>
      <c r="D115" s="211" t="s">
        <v>139</v>
      </c>
      <c r="E115" s="212" t="s">
        <v>249</v>
      </c>
      <c r="F115" s="213" t="s">
        <v>250</v>
      </c>
      <c r="G115" s="214" t="s">
        <v>251</v>
      </c>
      <c r="H115" s="215">
        <v>71.799999999999997</v>
      </c>
      <c r="I115" s="216"/>
      <c r="J115" s="217">
        <f>ROUND(I115*H115,2)</f>
        <v>0</v>
      </c>
      <c r="K115" s="213" t="s">
        <v>143</v>
      </c>
      <c r="L115" s="43"/>
      <c r="M115" s="218" t="s">
        <v>19</v>
      </c>
      <c r="N115" s="219" t="s">
        <v>43</v>
      </c>
      <c r="O115" s="83"/>
      <c r="P115" s="220">
        <f>O115*H115</f>
        <v>0</v>
      </c>
      <c r="Q115" s="220">
        <v>0</v>
      </c>
      <c r="R115" s="220">
        <f>Q115*H115</f>
        <v>0</v>
      </c>
      <c r="S115" s="220">
        <v>0</v>
      </c>
      <c r="T115" s="221">
        <f>S115*H115</f>
        <v>0</v>
      </c>
      <c r="U115" s="37"/>
      <c r="V115" s="37"/>
      <c r="W115" s="37"/>
      <c r="X115" s="37"/>
      <c r="Y115" s="37"/>
      <c r="Z115" s="37"/>
      <c r="AA115" s="37"/>
      <c r="AB115" s="37"/>
      <c r="AC115" s="37"/>
      <c r="AD115" s="37"/>
      <c r="AE115" s="37"/>
      <c r="AR115" s="222" t="s">
        <v>144</v>
      </c>
      <c r="AT115" s="222" t="s">
        <v>139</v>
      </c>
      <c r="AU115" s="222" t="s">
        <v>80</v>
      </c>
      <c r="AY115" s="16" t="s">
        <v>136</v>
      </c>
      <c r="BE115" s="223">
        <f>IF(N115="základní",J115,0)</f>
        <v>0</v>
      </c>
      <c r="BF115" s="223">
        <f>IF(N115="snížená",J115,0)</f>
        <v>0</v>
      </c>
      <c r="BG115" s="223">
        <f>IF(N115="zákl. přenesená",J115,0)</f>
        <v>0</v>
      </c>
      <c r="BH115" s="223">
        <f>IF(N115="sníž. přenesená",J115,0)</f>
        <v>0</v>
      </c>
      <c r="BI115" s="223">
        <f>IF(N115="nulová",J115,0)</f>
        <v>0</v>
      </c>
      <c r="BJ115" s="16" t="s">
        <v>80</v>
      </c>
      <c r="BK115" s="223">
        <f>ROUND(I115*H115,2)</f>
        <v>0</v>
      </c>
      <c r="BL115" s="16" t="s">
        <v>144</v>
      </c>
      <c r="BM115" s="222" t="s">
        <v>633</v>
      </c>
    </row>
    <row r="116" s="13" customFormat="1">
      <c r="A116" s="13"/>
      <c r="B116" s="224"/>
      <c r="C116" s="225"/>
      <c r="D116" s="226" t="s">
        <v>146</v>
      </c>
      <c r="E116" s="227" t="s">
        <v>19</v>
      </c>
      <c r="F116" s="228" t="s">
        <v>634</v>
      </c>
      <c r="G116" s="225"/>
      <c r="H116" s="229">
        <v>71.799999999999997</v>
      </c>
      <c r="I116" s="230"/>
      <c r="J116" s="225"/>
      <c r="K116" s="225"/>
      <c r="L116" s="231"/>
      <c r="M116" s="232"/>
      <c r="N116" s="233"/>
      <c r="O116" s="233"/>
      <c r="P116" s="233"/>
      <c r="Q116" s="233"/>
      <c r="R116" s="233"/>
      <c r="S116" s="233"/>
      <c r="T116" s="234"/>
      <c r="U116" s="13"/>
      <c r="V116" s="13"/>
      <c r="W116" s="13"/>
      <c r="X116" s="13"/>
      <c r="Y116" s="13"/>
      <c r="Z116" s="13"/>
      <c r="AA116" s="13"/>
      <c r="AB116" s="13"/>
      <c r="AC116" s="13"/>
      <c r="AD116" s="13"/>
      <c r="AE116" s="13"/>
      <c r="AT116" s="235" t="s">
        <v>146</v>
      </c>
      <c r="AU116" s="235" t="s">
        <v>80</v>
      </c>
      <c r="AV116" s="13" t="s">
        <v>82</v>
      </c>
      <c r="AW116" s="13" t="s">
        <v>33</v>
      </c>
      <c r="AX116" s="13" t="s">
        <v>72</v>
      </c>
      <c r="AY116" s="235" t="s">
        <v>136</v>
      </c>
    </row>
    <row r="117" s="14" customFormat="1">
      <c r="A117" s="14"/>
      <c r="B117" s="236"/>
      <c r="C117" s="237"/>
      <c r="D117" s="226" t="s">
        <v>146</v>
      </c>
      <c r="E117" s="238" t="s">
        <v>19</v>
      </c>
      <c r="F117" s="239" t="s">
        <v>158</v>
      </c>
      <c r="G117" s="237"/>
      <c r="H117" s="240">
        <v>71.799999999999997</v>
      </c>
      <c r="I117" s="241"/>
      <c r="J117" s="237"/>
      <c r="K117" s="237"/>
      <c r="L117" s="242"/>
      <c r="M117" s="243"/>
      <c r="N117" s="244"/>
      <c r="O117" s="244"/>
      <c r="P117" s="244"/>
      <c r="Q117" s="244"/>
      <c r="R117" s="244"/>
      <c r="S117" s="244"/>
      <c r="T117" s="245"/>
      <c r="U117" s="14"/>
      <c r="V117" s="14"/>
      <c r="W117" s="14"/>
      <c r="X117" s="14"/>
      <c r="Y117" s="14"/>
      <c r="Z117" s="14"/>
      <c r="AA117" s="14"/>
      <c r="AB117" s="14"/>
      <c r="AC117" s="14"/>
      <c r="AD117" s="14"/>
      <c r="AE117" s="14"/>
      <c r="AT117" s="246" t="s">
        <v>146</v>
      </c>
      <c r="AU117" s="246" t="s">
        <v>80</v>
      </c>
      <c r="AV117" s="14" t="s">
        <v>144</v>
      </c>
      <c r="AW117" s="14" t="s">
        <v>33</v>
      </c>
      <c r="AX117" s="14" t="s">
        <v>80</v>
      </c>
      <c r="AY117" s="246" t="s">
        <v>136</v>
      </c>
    </row>
    <row r="118" s="2" customFormat="1" ht="76.35" customHeight="1">
      <c r="A118" s="37"/>
      <c r="B118" s="38"/>
      <c r="C118" s="211" t="s">
        <v>222</v>
      </c>
      <c r="D118" s="211" t="s">
        <v>139</v>
      </c>
      <c r="E118" s="212" t="s">
        <v>255</v>
      </c>
      <c r="F118" s="213" t="s">
        <v>256</v>
      </c>
      <c r="G118" s="214" t="s">
        <v>251</v>
      </c>
      <c r="H118" s="215">
        <v>17.699999999999999</v>
      </c>
      <c r="I118" s="216"/>
      <c r="J118" s="217">
        <f>ROUND(I118*H118,2)</f>
        <v>0</v>
      </c>
      <c r="K118" s="213" t="s">
        <v>143</v>
      </c>
      <c r="L118" s="43"/>
      <c r="M118" s="218" t="s">
        <v>19</v>
      </c>
      <c r="N118" s="219" t="s">
        <v>43</v>
      </c>
      <c r="O118" s="83"/>
      <c r="P118" s="220">
        <f>O118*H118</f>
        <v>0</v>
      </c>
      <c r="Q118" s="220">
        <v>0</v>
      </c>
      <c r="R118" s="220">
        <f>Q118*H118</f>
        <v>0</v>
      </c>
      <c r="S118" s="220">
        <v>0</v>
      </c>
      <c r="T118" s="221">
        <f>S118*H118</f>
        <v>0</v>
      </c>
      <c r="U118" s="37"/>
      <c r="V118" s="37"/>
      <c r="W118" s="37"/>
      <c r="X118" s="37"/>
      <c r="Y118" s="37"/>
      <c r="Z118" s="37"/>
      <c r="AA118" s="37"/>
      <c r="AB118" s="37"/>
      <c r="AC118" s="37"/>
      <c r="AD118" s="37"/>
      <c r="AE118" s="37"/>
      <c r="AR118" s="222" t="s">
        <v>144</v>
      </c>
      <c r="AT118" s="222" t="s">
        <v>139</v>
      </c>
      <c r="AU118" s="222" t="s">
        <v>80</v>
      </c>
      <c r="AY118" s="16" t="s">
        <v>136</v>
      </c>
      <c r="BE118" s="223">
        <f>IF(N118="základní",J118,0)</f>
        <v>0</v>
      </c>
      <c r="BF118" s="223">
        <f>IF(N118="snížená",J118,0)</f>
        <v>0</v>
      </c>
      <c r="BG118" s="223">
        <f>IF(N118="zákl. přenesená",J118,0)</f>
        <v>0</v>
      </c>
      <c r="BH118" s="223">
        <f>IF(N118="sníž. přenesená",J118,0)</f>
        <v>0</v>
      </c>
      <c r="BI118" s="223">
        <f>IF(N118="nulová",J118,0)</f>
        <v>0</v>
      </c>
      <c r="BJ118" s="16" t="s">
        <v>80</v>
      </c>
      <c r="BK118" s="223">
        <f>ROUND(I118*H118,2)</f>
        <v>0</v>
      </c>
      <c r="BL118" s="16" t="s">
        <v>144</v>
      </c>
      <c r="BM118" s="222" t="s">
        <v>635</v>
      </c>
    </row>
    <row r="119" s="13" customFormat="1">
      <c r="A119" s="13"/>
      <c r="B119" s="224"/>
      <c r="C119" s="225"/>
      <c r="D119" s="226" t="s">
        <v>146</v>
      </c>
      <c r="E119" s="227" t="s">
        <v>19</v>
      </c>
      <c r="F119" s="228" t="s">
        <v>636</v>
      </c>
      <c r="G119" s="225"/>
      <c r="H119" s="229">
        <v>17.699999999999999</v>
      </c>
      <c r="I119" s="230"/>
      <c r="J119" s="225"/>
      <c r="K119" s="225"/>
      <c r="L119" s="231"/>
      <c r="M119" s="232"/>
      <c r="N119" s="233"/>
      <c r="O119" s="233"/>
      <c r="P119" s="233"/>
      <c r="Q119" s="233"/>
      <c r="R119" s="233"/>
      <c r="S119" s="233"/>
      <c r="T119" s="234"/>
      <c r="U119" s="13"/>
      <c r="V119" s="13"/>
      <c r="W119" s="13"/>
      <c r="X119" s="13"/>
      <c r="Y119" s="13"/>
      <c r="Z119" s="13"/>
      <c r="AA119" s="13"/>
      <c r="AB119" s="13"/>
      <c r="AC119" s="13"/>
      <c r="AD119" s="13"/>
      <c r="AE119" s="13"/>
      <c r="AT119" s="235" t="s">
        <v>146</v>
      </c>
      <c r="AU119" s="235" t="s">
        <v>80</v>
      </c>
      <c r="AV119" s="13" t="s">
        <v>82</v>
      </c>
      <c r="AW119" s="13" t="s">
        <v>33</v>
      </c>
      <c r="AX119" s="13" t="s">
        <v>80</v>
      </c>
      <c r="AY119" s="235" t="s">
        <v>136</v>
      </c>
    </row>
    <row r="120" s="2" customFormat="1" ht="24.15" customHeight="1">
      <c r="A120" s="37"/>
      <c r="B120" s="38"/>
      <c r="C120" s="211" t="s">
        <v>226</v>
      </c>
      <c r="D120" s="211" t="s">
        <v>139</v>
      </c>
      <c r="E120" s="212" t="s">
        <v>314</v>
      </c>
      <c r="F120" s="213" t="s">
        <v>315</v>
      </c>
      <c r="G120" s="214" t="s">
        <v>150</v>
      </c>
      <c r="H120" s="215">
        <v>12</v>
      </c>
      <c r="I120" s="216"/>
      <c r="J120" s="217">
        <f>ROUND(I120*H120,2)</f>
        <v>0</v>
      </c>
      <c r="K120" s="213" t="s">
        <v>143</v>
      </c>
      <c r="L120" s="43"/>
      <c r="M120" s="218" t="s">
        <v>19</v>
      </c>
      <c r="N120" s="219" t="s">
        <v>43</v>
      </c>
      <c r="O120" s="83"/>
      <c r="P120" s="220">
        <f>O120*H120</f>
        <v>0</v>
      </c>
      <c r="Q120" s="220">
        <v>0</v>
      </c>
      <c r="R120" s="220">
        <f>Q120*H120</f>
        <v>0</v>
      </c>
      <c r="S120" s="220">
        <v>0</v>
      </c>
      <c r="T120" s="221">
        <f>S120*H120</f>
        <v>0</v>
      </c>
      <c r="U120" s="37"/>
      <c r="V120" s="37"/>
      <c r="W120" s="37"/>
      <c r="X120" s="37"/>
      <c r="Y120" s="37"/>
      <c r="Z120" s="37"/>
      <c r="AA120" s="37"/>
      <c r="AB120" s="37"/>
      <c r="AC120" s="37"/>
      <c r="AD120" s="37"/>
      <c r="AE120" s="37"/>
      <c r="AR120" s="222" t="s">
        <v>316</v>
      </c>
      <c r="AT120" s="222" t="s">
        <v>139</v>
      </c>
      <c r="AU120" s="222" t="s">
        <v>80</v>
      </c>
      <c r="AY120" s="16" t="s">
        <v>136</v>
      </c>
      <c r="BE120" s="223">
        <f>IF(N120="základní",J120,0)</f>
        <v>0</v>
      </c>
      <c r="BF120" s="223">
        <f>IF(N120="snížená",J120,0)</f>
        <v>0</v>
      </c>
      <c r="BG120" s="223">
        <f>IF(N120="zákl. přenesená",J120,0)</f>
        <v>0</v>
      </c>
      <c r="BH120" s="223">
        <f>IF(N120="sníž. přenesená",J120,0)</f>
        <v>0</v>
      </c>
      <c r="BI120" s="223">
        <f>IF(N120="nulová",J120,0)</f>
        <v>0</v>
      </c>
      <c r="BJ120" s="16" t="s">
        <v>80</v>
      </c>
      <c r="BK120" s="223">
        <f>ROUND(I120*H120,2)</f>
        <v>0</v>
      </c>
      <c r="BL120" s="16" t="s">
        <v>316</v>
      </c>
      <c r="BM120" s="222" t="s">
        <v>637</v>
      </c>
    </row>
    <row r="121" s="2" customFormat="1" ht="44.25" customHeight="1">
      <c r="A121" s="37"/>
      <c r="B121" s="38"/>
      <c r="C121" s="211" t="s">
        <v>230</v>
      </c>
      <c r="D121" s="211" t="s">
        <v>139</v>
      </c>
      <c r="E121" s="212" t="s">
        <v>319</v>
      </c>
      <c r="F121" s="213" t="s">
        <v>320</v>
      </c>
      <c r="G121" s="214" t="s">
        <v>150</v>
      </c>
      <c r="H121" s="215">
        <v>12</v>
      </c>
      <c r="I121" s="216"/>
      <c r="J121" s="217">
        <f>ROUND(I121*H121,2)</f>
        <v>0</v>
      </c>
      <c r="K121" s="213" t="s">
        <v>143</v>
      </c>
      <c r="L121" s="43"/>
      <c r="M121" s="218" t="s">
        <v>19</v>
      </c>
      <c r="N121" s="219" t="s">
        <v>43</v>
      </c>
      <c r="O121" s="83"/>
      <c r="P121" s="220">
        <f>O121*H121</f>
        <v>0</v>
      </c>
      <c r="Q121" s="220">
        <v>0</v>
      </c>
      <c r="R121" s="220">
        <f>Q121*H121</f>
        <v>0</v>
      </c>
      <c r="S121" s="220">
        <v>0</v>
      </c>
      <c r="T121" s="221">
        <f>S121*H121</f>
        <v>0</v>
      </c>
      <c r="U121" s="37"/>
      <c r="V121" s="37"/>
      <c r="W121" s="37"/>
      <c r="X121" s="37"/>
      <c r="Y121" s="37"/>
      <c r="Z121" s="37"/>
      <c r="AA121" s="37"/>
      <c r="AB121" s="37"/>
      <c r="AC121" s="37"/>
      <c r="AD121" s="37"/>
      <c r="AE121" s="37"/>
      <c r="AR121" s="222" t="s">
        <v>316</v>
      </c>
      <c r="AT121" s="222" t="s">
        <v>139</v>
      </c>
      <c r="AU121" s="222" t="s">
        <v>80</v>
      </c>
      <c r="AY121" s="16" t="s">
        <v>136</v>
      </c>
      <c r="BE121" s="223">
        <f>IF(N121="základní",J121,0)</f>
        <v>0</v>
      </c>
      <c r="BF121" s="223">
        <f>IF(N121="snížená",J121,0)</f>
        <v>0</v>
      </c>
      <c r="BG121" s="223">
        <f>IF(N121="zákl. přenesená",J121,0)</f>
        <v>0</v>
      </c>
      <c r="BH121" s="223">
        <f>IF(N121="sníž. přenesená",J121,0)</f>
        <v>0</v>
      </c>
      <c r="BI121" s="223">
        <f>IF(N121="nulová",J121,0)</f>
        <v>0</v>
      </c>
      <c r="BJ121" s="16" t="s">
        <v>80</v>
      </c>
      <c r="BK121" s="223">
        <f>ROUND(I121*H121,2)</f>
        <v>0</v>
      </c>
      <c r="BL121" s="16" t="s">
        <v>316</v>
      </c>
      <c r="BM121" s="222" t="s">
        <v>638</v>
      </c>
    </row>
    <row r="122" s="2" customFormat="1" ht="16.5" customHeight="1">
      <c r="A122" s="37"/>
      <c r="B122" s="38"/>
      <c r="C122" s="247" t="s">
        <v>235</v>
      </c>
      <c r="D122" s="247" t="s">
        <v>175</v>
      </c>
      <c r="E122" s="248" t="s">
        <v>260</v>
      </c>
      <c r="F122" s="249" t="s">
        <v>261</v>
      </c>
      <c r="G122" s="250" t="s">
        <v>262</v>
      </c>
      <c r="H122" s="251">
        <v>161.09999999999999</v>
      </c>
      <c r="I122" s="252"/>
      <c r="J122" s="253">
        <f>ROUND(I122*H122,2)</f>
        <v>0</v>
      </c>
      <c r="K122" s="249" t="s">
        <v>143</v>
      </c>
      <c r="L122" s="254"/>
      <c r="M122" s="255" t="s">
        <v>19</v>
      </c>
      <c r="N122" s="256" t="s">
        <v>43</v>
      </c>
      <c r="O122" s="83"/>
      <c r="P122" s="220">
        <f>O122*H122</f>
        <v>0</v>
      </c>
      <c r="Q122" s="220">
        <v>1</v>
      </c>
      <c r="R122" s="220">
        <f>Q122*H122</f>
        <v>161.09999999999999</v>
      </c>
      <c r="S122" s="220">
        <v>0</v>
      </c>
      <c r="T122" s="221">
        <f>S122*H122</f>
        <v>0</v>
      </c>
      <c r="U122" s="37"/>
      <c r="V122" s="37"/>
      <c r="W122" s="37"/>
      <c r="X122" s="37"/>
      <c r="Y122" s="37"/>
      <c r="Z122" s="37"/>
      <c r="AA122" s="37"/>
      <c r="AB122" s="37"/>
      <c r="AC122" s="37"/>
      <c r="AD122" s="37"/>
      <c r="AE122" s="37"/>
      <c r="AR122" s="222" t="s">
        <v>178</v>
      </c>
      <c r="AT122" s="222" t="s">
        <v>175</v>
      </c>
      <c r="AU122" s="222" t="s">
        <v>80</v>
      </c>
      <c r="AY122" s="16" t="s">
        <v>136</v>
      </c>
      <c r="BE122" s="223">
        <f>IF(N122="základní",J122,0)</f>
        <v>0</v>
      </c>
      <c r="BF122" s="223">
        <f>IF(N122="snížená",J122,0)</f>
        <v>0</v>
      </c>
      <c r="BG122" s="223">
        <f>IF(N122="zákl. přenesená",J122,0)</f>
        <v>0</v>
      </c>
      <c r="BH122" s="223">
        <f>IF(N122="sníž. přenesená",J122,0)</f>
        <v>0</v>
      </c>
      <c r="BI122" s="223">
        <f>IF(N122="nulová",J122,0)</f>
        <v>0</v>
      </c>
      <c r="BJ122" s="16" t="s">
        <v>80</v>
      </c>
      <c r="BK122" s="223">
        <f>ROUND(I122*H122,2)</f>
        <v>0</v>
      </c>
      <c r="BL122" s="16" t="s">
        <v>144</v>
      </c>
      <c r="BM122" s="222" t="s">
        <v>639</v>
      </c>
    </row>
    <row r="123" s="13" customFormat="1">
      <c r="A123" s="13"/>
      <c r="B123" s="224"/>
      <c r="C123" s="225"/>
      <c r="D123" s="226" t="s">
        <v>146</v>
      </c>
      <c r="E123" s="227" t="s">
        <v>19</v>
      </c>
      <c r="F123" s="228" t="s">
        <v>640</v>
      </c>
      <c r="G123" s="225"/>
      <c r="H123" s="229">
        <v>129.24000000000001</v>
      </c>
      <c r="I123" s="230"/>
      <c r="J123" s="225"/>
      <c r="K123" s="225"/>
      <c r="L123" s="231"/>
      <c r="M123" s="232"/>
      <c r="N123" s="233"/>
      <c r="O123" s="233"/>
      <c r="P123" s="233"/>
      <c r="Q123" s="233"/>
      <c r="R123" s="233"/>
      <c r="S123" s="233"/>
      <c r="T123" s="234"/>
      <c r="U123" s="13"/>
      <c r="V123" s="13"/>
      <c r="W123" s="13"/>
      <c r="X123" s="13"/>
      <c r="Y123" s="13"/>
      <c r="Z123" s="13"/>
      <c r="AA123" s="13"/>
      <c r="AB123" s="13"/>
      <c r="AC123" s="13"/>
      <c r="AD123" s="13"/>
      <c r="AE123" s="13"/>
      <c r="AT123" s="235" t="s">
        <v>146</v>
      </c>
      <c r="AU123" s="235" t="s">
        <v>80</v>
      </c>
      <c r="AV123" s="13" t="s">
        <v>82</v>
      </c>
      <c r="AW123" s="13" t="s">
        <v>33</v>
      </c>
      <c r="AX123" s="13" t="s">
        <v>72</v>
      </c>
      <c r="AY123" s="235" t="s">
        <v>136</v>
      </c>
    </row>
    <row r="124" s="13" customFormat="1">
      <c r="A124" s="13"/>
      <c r="B124" s="224"/>
      <c r="C124" s="225"/>
      <c r="D124" s="226" t="s">
        <v>146</v>
      </c>
      <c r="E124" s="227" t="s">
        <v>19</v>
      </c>
      <c r="F124" s="228" t="s">
        <v>641</v>
      </c>
      <c r="G124" s="225"/>
      <c r="H124" s="229">
        <v>31.859999999999999</v>
      </c>
      <c r="I124" s="230"/>
      <c r="J124" s="225"/>
      <c r="K124" s="225"/>
      <c r="L124" s="231"/>
      <c r="M124" s="232"/>
      <c r="N124" s="233"/>
      <c r="O124" s="233"/>
      <c r="P124" s="233"/>
      <c r="Q124" s="233"/>
      <c r="R124" s="233"/>
      <c r="S124" s="233"/>
      <c r="T124" s="234"/>
      <c r="U124" s="13"/>
      <c r="V124" s="13"/>
      <c r="W124" s="13"/>
      <c r="X124" s="13"/>
      <c r="Y124" s="13"/>
      <c r="Z124" s="13"/>
      <c r="AA124" s="13"/>
      <c r="AB124" s="13"/>
      <c r="AC124" s="13"/>
      <c r="AD124" s="13"/>
      <c r="AE124" s="13"/>
      <c r="AT124" s="235" t="s">
        <v>146</v>
      </c>
      <c r="AU124" s="235" t="s">
        <v>80</v>
      </c>
      <c r="AV124" s="13" t="s">
        <v>82</v>
      </c>
      <c r="AW124" s="13" t="s">
        <v>33</v>
      </c>
      <c r="AX124" s="13" t="s">
        <v>72</v>
      </c>
      <c r="AY124" s="235" t="s">
        <v>136</v>
      </c>
    </row>
    <row r="125" s="14" customFormat="1">
      <c r="A125" s="14"/>
      <c r="B125" s="236"/>
      <c r="C125" s="237"/>
      <c r="D125" s="226" t="s">
        <v>146</v>
      </c>
      <c r="E125" s="238" t="s">
        <v>19</v>
      </c>
      <c r="F125" s="239" t="s">
        <v>158</v>
      </c>
      <c r="G125" s="237"/>
      <c r="H125" s="240">
        <v>161.10000000000002</v>
      </c>
      <c r="I125" s="241"/>
      <c r="J125" s="237"/>
      <c r="K125" s="237"/>
      <c r="L125" s="242"/>
      <c r="M125" s="243"/>
      <c r="N125" s="244"/>
      <c r="O125" s="244"/>
      <c r="P125" s="244"/>
      <c r="Q125" s="244"/>
      <c r="R125" s="244"/>
      <c r="S125" s="244"/>
      <c r="T125" s="245"/>
      <c r="U125" s="14"/>
      <c r="V125" s="14"/>
      <c r="W125" s="14"/>
      <c r="X125" s="14"/>
      <c r="Y125" s="14"/>
      <c r="Z125" s="14"/>
      <c r="AA125" s="14"/>
      <c r="AB125" s="14"/>
      <c r="AC125" s="14"/>
      <c r="AD125" s="14"/>
      <c r="AE125" s="14"/>
      <c r="AT125" s="246" t="s">
        <v>146</v>
      </c>
      <c r="AU125" s="246" t="s">
        <v>80</v>
      </c>
      <c r="AV125" s="14" t="s">
        <v>144</v>
      </c>
      <c r="AW125" s="14" t="s">
        <v>33</v>
      </c>
      <c r="AX125" s="14" t="s">
        <v>80</v>
      </c>
      <c r="AY125" s="246" t="s">
        <v>136</v>
      </c>
    </row>
    <row r="126" s="2" customFormat="1" ht="90" customHeight="1">
      <c r="A126" s="37"/>
      <c r="B126" s="38"/>
      <c r="C126" s="211" t="s">
        <v>7</v>
      </c>
      <c r="D126" s="211" t="s">
        <v>139</v>
      </c>
      <c r="E126" s="212" t="s">
        <v>339</v>
      </c>
      <c r="F126" s="213" t="s">
        <v>475</v>
      </c>
      <c r="G126" s="214" t="s">
        <v>262</v>
      </c>
      <c r="H126" s="215">
        <v>161.09999999999999</v>
      </c>
      <c r="I126" s="216"/>
      <c r="J126" s="217">
        <f>ROUND(I126*H126,2)</f>
        <v>0</v>
      </c>
      <c r="K126" s="213" t="s">
        <v>143</v>
      </c>
      <c r="L126" s="43"/>
      <c r="M126" s="218" t="s">
        <v>19</v>
      </c>
      <c r="N126" s="219" t="s">
        <v>43</v>
      </c>
      <c r="O126" s="83"/>
      <c r="P126" s="220">
        <f>O126*H126</f>
        <v>0</v>
      </c>
      <c r="Q126" s="220">
        <v>0</v>
      </c>
      <c r="R126" s="220">
        <f>Q126*H126</f>
        <v>0</v>
      </c>
      <c r="S126" s="220">
        <v>0</v>
      </c>
      <c r="T126" s="221">
        <f>S126*H126</f>
        <v>0</v>
      </c>
      <c r="U126" s="37"/>
      <c r="V126" s="37"/>
      <c r="W126" s="37"/>
      <c r="X126" s="37"/>
      <c r="Y126" s="37"/>
      <c r="Z126" s="37"/>
      <c r="AA126" s="37"/>
      <c r="AB126" s="37"/>
      <c r="AC126" s="37"/>
      <c r="AD126" s="37"/>
      <c r="AE126" s="37"/>
      <c r="AR126" s="222" t="s">
        <v>316</v>
      </c>
      <c r="AT126" s="222" t="s">
        <v>139</v>
      </c>
      <c r="AU126" s="222" t="s">
        <v>80</v>
      </c>
      <c r="AY126" s="16" t="s">
        <v>136</v>
      </c>
      <c r="BE126" s="223">
        <f>IF(N126="základní",J126,0)</f>
        <v>0</v>
      </c>
      <c r="BF126" s="223">
        <f>IF(N126="snížená",J126,0)</f>
        <v>0</v>
      </c>
      <c r="BG126" s="223">
        <f>IF(N126="zákl. přenesená",J126,0)</f>
        <v>0</v>
      </c>
      <c r="BH126" s="223">
        <f>IF(N126="sníž. přenesená",J126,0)</f>
        <v>0</v>
      </c>
      <c r="BI126" s="223">
        <f>IF(N126="nulová",J126,0)</f>
        <v>0</v>
      </c>
      <c r="BJ126" s="16" t="s">
        <v>80</v>
      </c>
      <c r="BK126" s="223">
        <f>ROUND(I126*H126,2)</f>
        <v>0</v>
      </c>
      <c r="BL126" s="16" t="s">
        <v>316</v>
      </c>
      <c r="BM126" s="222" t="s">
        <v>642</v>
      </c>
    </row>
    <row r="127" s="13" customFormat="1">
      <c r="A127" s="13"/>
      <c r="B127" s="224"/>
      <c r="C127" s="225"/>
      <c r="D127" s="226" t="s">
        <v>146</v>
      </c>
      <c r="E127" s="227" t="s">
        <v>19</v>
      </c>
      <c r="F127" s="228" t="s">
        <v>643</v>
      </c>
      <c r="G127" s="225"/>
      <c r="H127" s="229">
        <v>129.24000000000001</v>
      </c>
      <c r="I127" s="230"/>
      <c r="J127" s="225"/>
      <c r="K127" s="225"/>
      <c r="L127" s="231"/>
      <c r="M127" s="232"/>
      <c r="N127" s="233"/>
      <c r="O127" s="233"/>
      <c r="P127" s="233"/>
      <c r="Q127" s="233"/>
      <c r="R127" s="233"/>
      <c r="S127" s="233"/>
      <c r="T127" s="234"/>
      <c r="U127" s="13"/>
      <c r="V127" s="13"/>
      <c r="W127" s="13"/>
      <c r="X127" s="13"/>
      <c r="Y127" s="13"/>
      <c r="Z127" s="13"/>
      <c r="AA127" s="13"/>
      <c r="AB127" s="13"/>
      <c r="AC127" s="13"/>
      <c r="AD127" s="13"/>
      <c r="AE127" s="13"/>
      <c r="AT127" s="235" t="s">
        <v>146</v>
      </c>
      <c r="AU127" s="235" t="s">
        <v>80</v>
      </c>
      <c r="AV127" s="13" t="s">
        <v>82</v>
      </c>
      <c r="AW127" s="13" t="s">
        <v>33</v>
      </c>
      <c r="AX127" s="13" t="s">
        <v>72</v>
      </c>
      <c r="AY127" s="235" t="s">
        <v>136</v>
      </c>
    </row>
    <row r="128" s="13" customFormat="1">
      <c r="A128" s="13"/>
      <c r="B128" s="224"/>
      <c r="C128" s="225"/>
      <c r="D128" s="226" t="s">
        <v>146</v>
      </c>
      <c r="E128" s="227" t="s">
        <v>19</v>
      </c>
      <c r="F128" s="228" t="s">
        <v>641</v>
      </c>
      <c r="G128" s="225"/>
      <c r="H128" s="229">
        <v>31.859999999999999</v>
      </c>
      <c r="I128" s="230"/>
      <c r="J128" s="225"/>
      <c r="K128" s="225"/>
      <c r="L128" s="231"/>
      <c r="M128" s="232"/>
      <c r="N128" s="233"/>
      <c r="O128" s="233"/>
      <c r="P128" s="233"/>
      <c r="Q128" s="233"/>
      <c r="R128" s="233"/>
      <c r="S128" s="233"/>
      <c r="T128" s="234"/>
      <c r="U128" s="13"/>
      <c r="V128" s="13"/>
      <c r="W128" s="13"/>
      <c r="X128" s="13"/>
      <c r="Y128" s="13"/>
      <c r="Z128" s="13"/>
      <c r="AA128" s="13"/>
      <c r="AB128" s="13"/>
      <c r="AC128" s="13"/>
      <c r="AD128" s="13"/>
      <c r="AE128" s="13"/>
      <c r="AT128" s="235" t="s">
        <v>146</v>
      </c>
      <c r="AU128" s="235" t="s">
        <v>80</v>
      </c>
      <c r="AV128" s="13" t="s">
        <v>82</v>
      </c>
      <c r="AW128" s="13" t="s">
        <v>33</v>
      </c>
      <c r="AX128" s="13" t="s">
        <v>72</v>
      </c>
      <c r="AY128" s="235" t="s">
        <v>136</v>
      </c>
    </row>
    <row r="129" s="14" customFormat="1">
      <c r="A129" s="14"/>
      <c r="B129" s="236"/>
      <c r="C129" s="237"/>
      <c r="D129" s="226" t="s">
        <v>146</v>
      </c>
      <c r="E129" s="238" t="s">
        <v>19</v>
      </c>
      <c r="F129" s="239" t="s">
        <v>158</v>
      </c>
      <c r="G129" s="237"/>
      <c r="H129" s="240">
        <v>161.10000000000002</v>
      </c>
      <c r="I129" s="241"/>
      <c r="J129" s="237"/>
      <c r="K129" s="237"/>
      <c r="L129" s="242"/>
      <c r="M129" s="243"/>
      <c r="N129" s="244"/>
      <c r="O129" s="244"/>
      <c r="P129" s="244"/>
      <c r="Q129" s="244"/>
      <c r="R129" s="244"/>
      <c r="S129" s="244"/>
      <c r="T129" s="245"/>
      <c r="U129" s="14"/>
      <c r="V129" s="14"/>
      <c r="W129" s="14"/>
      <c r="X129" s="14"/>
      <c r="Y129" s="14"/>
      <c r="Z129" s="14"/>
      <c r="AA129" s="14"/>
      <c r="AB129" s="14"/>
      <c r="AC129" s="14"/>
      <c r="AD129" s="14"/>
      <c r="AE129" s="14"/>
      <c r="AT129" s="246" t="s">
        <v>146</v>
      </c>
      <c r="AU129" s="246" t="s">
        <v>80</v>
      </c>
      <c r="AV129" s="14" t="s">
        <v>144</v>
      </c>
      <c r="AW129" s="14" t="s">
        <v>33</v>
      </c>
      <c r="AX129" s="14" t="s">
        <v>80</v>
      </c>
      <c r="AY129" s="246" t="s">
        <v>136</v>
      </c>
    </row>
    <row r="130" s="2" customFormat="1" ht="90" customHeight="1">
      <c r="A130" s="37"/>
      <c r="B130" s="38"/>
      <c r="C130" s="211" t="s">
        <v>243</v>
      </c>
      <c r="D130" s="211" t="s">
        <v>139</v>
      </c>
      <c r="E130" s="212" t="s">
        <v>348</v>
      </c>
      <c r="F130" s="213" t="s">
        <v>349</v>
      </c>
      <c r="G130" s="214" t="s">
        <v>262</v>
      </c>
      <c r="H130" s="215">
        <v>805.5</v>
      </c>
      <c r="I130" s="216"/>
      <c r="J130" s="217">
        <f>ROUND(I130*H130,2)</f>
        <v>0</v>
      </c>
      <c r="K130" s="213" t="s">
        <v>143</v>
      </c>
      <c r="L130" s="43"/>
      <c r="M130" s="218" t="s">
        <v>19</v>
      </c>
      <c r="N130" s="219" t="s">
        <v>43</v>
      </c>
      <c r="O130" s="83"/>
      <c r="P130" s="220">
        <f>O130*H130</f>
        <v>0</v>
      </c>
      <c r="Q130" s="220">
        <v>0</v>
      </c>
      <c r="R130" s="220">
        <f>Q130*H130</f>
        <v>0</v>
      </c>
      <c r="S130" s="220">
        <v>0</v>
      </c>
      <c r="T130" s="221">
        <f>S130*H130</f>
        <v>0</v>
      </c>
      <c r="U130" s="37"/>
      <c r="V130" s="37"/>
      <c r="W130" s="37"/>
      <c r="X130" s="37"/>
      <c r="Y130" s="37"/>
      <c r="Z130" s="37"/>
      <c r="AA130" s="37"/>
      <c r="AB130" s="37"/>
      <c r="AC130" s="37"/>
      <c r="AD130" s="37"/>
      <c r="AE130" s="37"/>
      <c r="AR130" s="222" t="s">
        <v>316</v>
      </c>
      <c r="AT130" s="222" t="s">
        <v>139</v>
      </c>
      <c r="AU130" s="222" t="s">
        <v>80</v>
      </c>
      <c r="AY130" s="16" t="s">
        <v>136</v>
      </c>
      <c r="BE130" s="223">
        <f>IF(N130="základní",J130,0)</f>
        <v>0</v>
      </c>
      <c r="BF130" s="223">
        <f>IF(N130="snížená",J130,0)</f>
        <v>0</v>
      </c>
      <c r="BG130" s="223">
        <f>IF(N130="zákl. přenesená",J130,0)</f>
        <v>0</v>
      </c>
      <c r="BH130" s="223">
        <f>IF(N130="sníž. přenesená",J130,0)</f>
        <v>0</v>
      </c>
      <c r="BI130" s="223">
        <f>IF(N130="nulová",J130,0)</f>
        <v>0</v>
      </c>
      <c r="BJ130" s="16" t="s">
        <v>80</v>
      </c>
      <c r="BK130" s="223">
        <f>ROUND(I130*H130,2)</f>
        <v>0</v>
      </c>
      <c r="BL130" s="16" t="s">
        <v>316</v>
      </c>
      <c r="BM130" s="222" t="s">
        <v>644</v>
      </c>
    </row>
    <row r="131" s="13" customFormat="1">
      <c r="A131" s="13"/>
      <c r="B131" s="224"/>
      <c r="C131" s="225"/>
      <c r="D131" s="226" t="s">
        <v>146</v>
      </c>
      <c r="E131" s="227" t="s">
        <v>19</v>
      </c>
      <c r="F131" s="228" t="s">
        <v>645</v>
      </c>
      <c r="G131" s="225"/>
      <c r="H131" s="229">
        <v>646.20000000000005</v>
      </c>
      <c r="I131" s="230"/>
      <c r="J131" s="225"/>
      <c r="K131" s="225"/>
      <c r="L131" s="231"/>
      <c r="M131" s="232"/>
      <c r="N131" s="233"/>
      <c r="O131" s="233"/>
      <c r="P131" s="233"/>
      <c r="Q131" s="233"/>
      <c r="R131" s="233"/>
      <c r="S131" s="233"/>
      <c r="T131" s="234"/>
      <c r="U131" s="13"/>
      <c r="V131" s="13"/>
      <c r="W131" s="13"/>
      <c r="X131" s="13"/>
      <c r="Y131" s="13"/>
      <c r="Z131" s="13"/>
      <c r="AA131" s="13"/>
      <c r="AB131" s="13"/>
      <c r="AC131" s="13"/>
      <c r="AD131" s="13"/>
      <c r="AE131" s="13"/>
      <c r="AT131" s="235" t="s">
        <v>146</v>
      </c>
      <c r="AU131" s="235" t="s">
        <v>80</v>
      </c>
      <c r="AV131" s="13" t="s">
        <v>82</v>
      </c>
      <c r="AW131" s="13" t="s">
        <v>33</v>
      </c>
      <c r="AX131" s="13" t="s">
        <v>72</v>
      </c>
      <c r="AY131" s="235" t="s">
        <v>136</v>
      </c>
    </row>
    <row r="132" s="13" customFormat="1">
      <c r="A132" s="13"/>
      <c r="B132" s="224"/>
      <c r="C132" s="225"/>
      <c r="D132" s="226" t="s">
        <v>146</v>
      </c>
      <c r="E132" s="227" t="s">
        <v>19</v>
      </c>
      <c r="F132" s="228" t="s">
        <v>646</v>
      </c>
      <c r="G132" s="225"/>
      <c r="H132" s="229">
        <v>159.30000000000001</v>
      </c>
      <c r="I132" s="230"/>
      <c r="J132" s="225"/>
      <c r="K132" s="225"/>
      <c r="L132" s="231"/>
      <c r="M132" s="232"/>
      <c r="N132" s="233"/>
      <c r="O132" s="233"/>
      <c r="P132" s="233"/>
      <c r="Q132" s="233"/>
      <c r="R132" s="233"/>
      <c r="S132" s="233"/>
      <c r="T132" s="234"/>
      <c r="U132" s="13"/>
      <c r="V132" s="13"/>
      <c r="W132" s="13"/>
      <c r="X132" s="13"/>
      <c r="Y132" s="13"/>
      <c r="Z132" s="13"/>
      <c r="AA132" s="13"/>
      <c r="AB132" s="13"/>
      <c r="AC132" s="13"/>
      <c r="AD132" s="13"/>
      <c r="AE132" s="13"/>
      <c r="AT132" s="235" t="s">
        <v>146</v>
      </c>
      <c r="AU132" s="235" t="s">
        <v>80</v>
      </c>
      <c r="AV132" s="13" t="s">
        <v>82</v>
      </c>
      <c r="AW132" s="13" t="s">
        <v>33</v>
      </c>
      <c r="AX132" s="13" t="s">
        <v>72</v>
      </c>
      <c r="AY132" s="235" t="s">
        <v>136</v>
      </c>
    </row>
    <row r="133" s="14" customFormat="1">
      <c r="A133" s="14"/>
      <c r="B133" s="236"/>
      <c r="C133" s="237"/>
      <c r="D133" s="226" t="s">
        <v>146</v>
      </c>
      <c r="E133" s="238" t="s">
        <v>19</v>
      </c>
      <c r="F133" s="239" t="s">
        <v>158</v>
      </c>
      <c r="G133" s="237"/>
      <c r="H133" s="240">
        <v>805.5</v>
      </c>
      <c r="I133" s="241"/>
      <c r="J133" s="237"/>
      <c r="K133" s="237"/>
      <c r="L133" s="242"/>
      <c r="M133" s="260"/>
      <c r="N133" s="261"/>
      <c r="O133" s="261"/>
      <c r="P133" s="261"/>
      <c r="Q133" s="261"/>
      <c r="R133" s="261"/>
      <c r="S133" s="261"/>
      <c r="T133" s="262"/>
      <c r="U133" s="14"/>
      <c r="V133" s="14"/>
      <c r="W133" s="14"/>
      <c r="X133" s="14"/>
      <c r="Y133" s="14"/>
      <c r="Z133" s="14"/>
      <c r="AA133" s="14"/>
      <c r="AB133" s="14"/>
      <c r="AC133" s="14"/>
      <c r="AD133" s="14"/>
      <c r="AE133" s="14"/>
      <c r="AT133" s="246" t="s">
        <v>146</v>
      </c>
      <c r="AU133" s="246" t="s">
        <v>80</v>
      </c>
      <c r="AV133" s="14" t="s">
        <v>144</v>
      </c>
      <c r="AW133" s="14" t="s">
        <v>33</v>
      </c>
      <c r="AX133" s="14" t="s">
        <v>80</v>
      </c>
      <c r="AY133" s="246" t="s">
        <v>136</v>
      </c>
    </row>
    <row r="134" s="2" customFormat="1" ht="6.96" customHeight="1">
      <c r="A134" s="37"/>
      <c r="B134" s="58"/>
      <c r="C134" s="59"/>
      <c r="D134" s="59"/>
      <c r="E134" s="59"/>
      <c r="F134" s="59"/>
      <c r="G134" s="59"/>
      <c r="H134" s="59"/>
      <c r="I134" s="59"/>
      <c r="J134" s="59"/>
      <c r="K134" s="59"/>
      <c r="L134" s="43"/>
      <c r="M134" s="37"/>
      <c r="O134" s="37"/>
      <c r="P134" s="37"/>
      <c r="Q134" s="37"/>
      <c r="R134" s="37"/>
      <c r="S134" s="37"/>
      <c r="T134" s="37"/>
      <c r="U134" s="37"/>
      <c r="V134" s="37"/>
      <c r="W134" s="37"/>
      <c r="X134" s="37"/>
      <c r="Y134" s="37"/>
      <c r="Z134" s="37"/>
      <c r="AA134" s="37"/>
      <c r="AB134" s="37"/>
      <c r="AC134" s="37"/>
      <c r="AD134" s="37"/>
      <c r="AE134" s="37"/>
    </row>
  </sheetData>
  <sheetProtection sheet="1" autoFilter="0" formatColumns="0" formatRows="0" objects="1" scenarios="1" spinCount="100000" saltValue="8dwz8Cb06G4q7k8G61de+zewsM4E2DzJGceEeUk3+YT3RWB40wQ8bjdyvXwPbKy7NA2kbNBI82Y9mcOv1XYV0g==" hashValue="QDm+pKLzvSGIA0cAe7RcKePTsK5cqhNx118RIsKkmEFpSZ+T0VI/jj3UOlro3/2J0kO05Zk3ztgJpOY1n0ckuw==" algorithmName="SHA-512" password="CC35"/>
  <autoFilter ref="C80:K133"/>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98</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1" customFormat="1" ht="12" customHeight="1">
      <c r="B8" s="19"/>
      <c r="D8" s="141" t="s">
        <v>112</v>
      </c>
      <c r="L8" s="19"/>
    </row>
    <row r="9" hidden="1" s="2" customFormat="1" ht="16.5" customHeight="1">
      <c r="A9" s="37"/>
      <c r="B9" s="43"/>
      <c r="C9" s="37"/>
      <c r="D9" s="37"/>
      <c r="E9" s="142" t="s">
        <v>647</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648</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649</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19</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21</v>
      </c>
      <c r="E14" s="37"/>
      <c r="F14" s="132" t="s">
        <v>22</v>
      </c>
      <c r="G14" s="37"/>
      <c r="H14" s="37"/>
      <c r="I14" s="141" t="s">
        <v>23</v>
      </c>
      <c r="J14" s="145" t="str">
        <f>'Rekapitulace zakázky'!AN8</f>
        <v>10. 1. 2024</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25</v>
      </c>
      <c r="E16" s="37"/>
      <c r="F16" s="37"/>
      <c r="G16" s="37"/>
      <c r="H16" s="37"/>
      <c r="I16" s="141" t="s">
        <v>26</v>
      </c>
      <c r="J16" s="132" t="s">
        <v>19</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27</v>
      </c>
      <c r="F17" s="37"/>
      <c r="G17" s="37"/>
      <c r="H17" s="37"/>
      <c r="I17" s="141" t="s">
        <v>28</v>
      </c>
      <c r="J17" s="132" t="s">
        <v>19</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29</v>
      </c>
      <c r="E19" s="37"/>
      <c r="F19" s="37"/>
      <c r="G19" s="37"/>
      <c r="H19" s="37"/>
      <c r="I19" s="141" t="s">
        <v>26</v>
      </c>
      <c r="J19" s="32" t="str">
        <f>'Rekapitulace zakázky'!AN13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zakázky'!E14</f>
        <v>Vyplň údaj</v>
      </c>
      <c r="F20" s="132"/>
      <c r="G20" s="132"/>
      <c r="H20" s="132"/>
      <c r="I20" s="141" t="s">
        <v>28</v>
      </c>
      <c r="J20" s="32" t="str">
        <f>'Rekapitulace zakázky'!AN14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31</v>
      </c>
      <c r="E22" s="37"/>
      <c r="F22" s="37"/>
      <c r="G22" s="37"/>
      <c r="H22" s="37"/>
      <c r="I22" s="141" t="s">
        <v>26</v>
      </c>
      <c r="J22" s="132" t="s">
        <v>19</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
        <v>32</v>
      </c>
      <c r="F23" s="37"/>
      <c r="G23" s="37"/>
      <c r="H23" s="37"/>
      <c r="I23" s="141" t="s">
        <v>28</v>
      </c>
      <c r="J23" s="132" t="s">
        <v>19</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34</v>
      </c>
      <c r="E25" s="37"/>
      <c r="F25" s="37"/>
      <c r="G25" s="37"/>
      <c r="H25" s="37"/>
      <c r="I25" s="141" t="s">
        <v>26</v>
      </c>
      <c r="J25" s="132" t="s">
        <v>19</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35</v>
      </c>
      <c r="F26" s="37"/>
      <c r="G26" s="37"/>
      <c r="H26" s="37"/>
      <c r="I26" s="141" t="s">
        <v>28</v>
      </c>
      <c r="J26" s="132" t="s">
        <v>19</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36</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71.25" customHeight="1">
      <c r="A29" s="146"/>
      <c r="B29" s="147"/>
      <c r="C29" s="146"/>
      <c r="D29" s="146"/>
      <c r="E29" s="148" t="s">
        <v>37</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38</v>
      </c>
      <c r="E32" s="37"/>
      <c r="F32" s="37"/>
      <c r="G32" s="37"/>
      <c r="H32" s="37"/>
      <c r="I32" s="37"/>
      <c r="J32" s="152">
        <f>ROUND(J96,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40</v>
      </c>
      <c r="G34" s="37"/>
      <c r="H34" s="37"/>
      <c r="I34" s="153" t="s">
        <v>39</v>
      </c>
      <c r="J34" s="153" t="s">
        <v>41</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42</v>
      </c>
      <c r="E35" s="141" t="s">
        <v>43</v>
      </c>
      <c r="F35" s="155">
        <f>ROUND((SUM(BE96:BE274)),  2)</f>
        <v>0</v>
      </c>
      <c r="G35" s="37"/>
      <c r="H35" s="37"/>
      <c r="I35" s="156">
        <v>0.20999999999999999</v>
      </c>
      <c r="J35" s="155">
        <f>ROUND(((SUM(BE96:BE274))*I35),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44</v>
      </c>
      <c r="F36" s="155">
        <f>ROUND((SUM(BF96:BF274)),  2)</f>
        <v>0</v>
      </c>
      <c r="G36" s="37"/>
      <c r="H36" s="37"/>
      <c r="I36" s="156">
        <v>0.12</v>
      </c>
      <c r="J36" s="155">
        <f>ROUND(((SUM(BF96:BF274))*I36),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45</v>
      </c>
      <c r="F37" s="155">
        <f>ROUND((SUM(BG96:BG274)),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46</v>
      </c>
      <c r="F38" s="155">
        <f>ROUND((SUM(BH96:BH274)),  2)</f>
        <v>0</v>
      </c>
      <c r="G38" s="37"/>
      <c r="H38" s="37"/>
      <c r="I38" s="156">
        <v>0.12</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47</v>
      </c>
      <c r="F39" s="155">
        <f>ROUND((SUM(BI96:BI274)),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48</v>
      </c>
      <c r="E41" s="159"/>
      <c r="F41" s="159"/>
      <c r="G41" s="160" t="s">
        <v>49</v>
      </c>
      <c r="H41" s="161" t="s">
        <v>50</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s="2" customFormat="1" ht="24.96" customHeight="1">
      <c r="A47" s="37"/>
      <c r="B47" s="38"/>
      <c r="C47" s="22" t="s">
        <v>114</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168" t="str">
        <f>E7</f>
        <v>Oprava trati v úseku Hradec Králové - Předměřice n. L.</v>
      </c>
      <c r="F50" s="31"/>
      <c r="G50" s="31"/>
      <c r="H50" s="31"/>
      <c r="I50" s="39"/>
      <c r="J50" s="39"/>
      <c r="K50" s="39"/>
      <c r="L50" s="143"/>
      <c r="S50" s="37"/>
      <c r="T50" s="37"/>
      <c r="U50" s="37"/>
      <c r="V50" s="37"/>
      <c r="W50" s="37"/>
      <c r="X50" s="37"/>
      <c r="Y50" s="37"/>
      <c r="Z50" s="37"/>
      <c r="AA50" s="37"/>
      <c r="AB50" s="37"/>
      <c r="AC50" s="37"/>
      <c r="AD50" s="37"/>
      <c r="AE50" s="37"/>
    </row>
    <row r="51" s="1" customFormat="1" ht="12" customHeight="1">
      <c r="B51" s="20"/>
      <c r="C51" s="31" t="s">
        <v>112</v>
      </c>
      <c r="D51" s="21"/>
      <c r="E51" s="21"/>
      <c r="F51" s="21"/>
      <c r="G51" s="21"/>
      <c r="H51" s="21"/>
      <c r="I51" s="21"/>
      <c r="J51" s="21"/>
      <c r="K51" s="21"/>
      <c r="L51" s="19"/>
    </row>
    <row r="52" s="2" customFormat="1" ht="16.5" customHeight="1">
      <c r="A52" s="37"/>
      <c r="B52" s="38"/>
      <c r="C52" s="39"/>
      <c r="D52" s="39"/>
      <c r="E52" s="168" t="s">
        <v>647</v>
      </c>
      <c r="F52" s="39"/>
      <c r="G52" s="39"/>
      <c r="H52" s="39"/>
      <c r="I52" s="39"/>
      <c r="J52" s="39"/>
      <c r="K52" s="39"/>
      <c r="L52" s="143"/>
      <c r="S52" s="37"/>
      <c r="T52" s="37"/>
      <c r="U52" s="37"/>
      <c r="V52" s="37"/>
      <c r="W52" s="37"/>
      <c r="X52" s="37"/>
      <c r="Y52" s="37"/>
      <c r="Z52" s="37"/>
      <c r="AA52" s="37"/>
      <c r="AB52" s="37"/>
      <c r="AC52" s="37"/>
      <c r="AD52" s="37"/>
      <c r="AE52" s="37"/>
    </row>
    <row r="53" s="2" customFormat="1" ht="12" customHeight="1">
      <c r="A53" s="37"/>
      <c r="B53" s="38"/>
      <c r="C53" s="31" t="s">
        <v>648</v>
      </c>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6.5" customHeight="1">
      <c r="A54" s="37"/>
      <c r="B54" s="38"/>
      <c r="C54" s="39"/>
      <c r="D54" s="39"/>
      <c r="E54" s="68" t="str">
        <f>E11</f>
        <v>SO 05-01 - Most v km 24,392</v>
      </c>
      <c r="F54" s="39"/>
      <c r="G54" s="39"/>
      <c r="H54" s="39"/>
      <c r="I54" s="39"/>
      <c r="J54" s="39"/>
      <c r="K54" s="39"/>
      <c r="L54" s="143"/>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TÚ Hradec Králové - Předměřice n. L.</v>
      </c>
      <c r="G56" s="39"/>
      <c r="H56" s="39"/>
      <c r="I56" s="31" t="s">
        <v>23</v>
      </c>
      <c r="J56" s="71" t="str">
        <f>IF(J14="","",J14)</f>
        <v>10. 1. 2024</v>
      </c>
      <c r="K56" s="39"/>
      <c r="L56" s="143"/>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s.o.</v>
      </c>
      <c r="G58" s="39"/>
      <c r="H58" s="39"/>
      <c r="I58" s="31" t="s">
        <v>31</v>
      </c>
      <c r="J58" s="35" t="str">
        <f>E23</f>
        <v>Bez PD</v>
      </c>
      <c r="K58" s="39"/>
      <c r="L58" s="143"/>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31" t="s">
        <v>34</v>
      </c>
      <c r="J59" s="35" t="str">
        <f>E26</f>
        <v>ST Hradec Králové</v>
      </c>
      <c r="K59" s="39"/>
      <c r="L59" s="143"/>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s="2" customFormat="1" ht="29.28" customHeight="1">
      <c r="A61" s="37"/>
      <c r="B61" s="38"/>
      <c r="C61" s="169" t="s">
        <v>115</v>
      </c>
      <c r="D61" s="170"/>
      <c r="E61" s="170"/>
      <c r="F61" s="170"/>
      <c r="G61" s="170"/>
      <c r="H61" s="170"/>
      <c r="I61" s="170"/>
      <c r="J61" s="171" t="s">
        <v>116</v>
      </c>
      <c r="K61" s="170"/>
      <c r="L61" s="143"/>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s="2" customFormat="1" ht="22.8" customHeight="1">
      <c r="A63" s="37"/>
      <c r="B63" s="38"/>
      <c r="C63" s="172" t="s">
        <v>70</v>
      </c>
      <c r="D63" s="39"/>
      <c r="E63" s="39"/>
      <c r="F63" s="39"/>
      <c r="G63" s="39"/>
      <c r="H63" s="39"/>
      <c r="I63" s="39"/>
      <c r="J63" s="101">
        <f>J96</f>
        <v>0</v>
      </c>
      <c r="K63" s="39"/>
      <c r="L63" s="143"/>
      <c r="S63" s="37"/>
      <c r="T63" s="37"/>
      <c r="U63" s="37"/>
      <c r="V63" s="37"/>
      <c r="W63" s="37"/>
      <c r="X63" s="37"/>
      <c r="Y63" s="37"/>
      <c r="Z63" s="37"/>
      <c r="AA63" s="37"/>
      <c r="AB63" s="37"/>
      <c r="AC63" s="37"/>
      <c r="AD63" s="37"/>
      <c r="AE63" s="37"/>
      <c r="AU63" s="16" t="s">
        <v>117</v>
      </c>
    </row>
    <row r="64" s="9" customFormat="1" ht="24.96" customHeight="1">
      <c r="A64" s="9"/>
      <c r="B64" s="173"/>
      <c r="C64" s="174"/>
      <c r="D64" s="175" t="s">
        <v>650</v>
      </c>
      <c r="E64" s="176"/>
      <c r="F64" s="176"/>
      <c r="G64" s="176"/>
      <c r="H64" s="176"/>
      <c r="I64" s="176"/>
      <c r="J64" s="177">
        <f>J97</f>
        <v>0</v>
      </c>
      <c r="K64" s="174"/>
      <c r="L64" s="178"/>
      <c r="S64" s="9"/>
      <c r="T64" s="9"/>
      <c r="U64" s="9"/>
      <c r="V64" s="9"/>
      <c r="W64" s="9"/>
      <c r="X64" s="9"/>
      <c r="Y64" s="9"/>
      <c r="Z64" s="9"/>
      <c r="AA64" s="9"/>
      <c r="AB64" s="9"/>
      <c r="AC64" s="9"/>
      <c r="AD64" s="9"/>
      <c r="AE64" s="9"/>
    </row>
    <row r="65" s="9" customFormat="1" ht="24.96" customHeight="1">
      <c r="A65" s="9"/>
      <c r="B65" s="173"/>
      <c r="C65" s="174"/>
      <c r="D65" s="175" t="s">
        <v>651</v>
      </c>
      <c r="E65" s="176"/>
      <c r="F65" s="176"/>
      <c r="G65" s="176"/>
      <c r="H65" s="176"/>
      <c r="I65" s="176"/>
      <c r="J65" s="177">
        <f>J144</f>
        <v>0</v>
      </c>
      <c r="K65" s="174"/>
      <c r="L65" s="178"/>
      <c r="S65" s="9"/>
      <c r="T65" s="9"/>
      <c r="U65" s="9"/>
      <c r="V65" s="9"/>
      <c r="W65" s="9"/>
      <c r="X65" s="9"/>
      <c r="Y65" s="9"/>
      <c r="Z65" s="9"/>
      <c r="AA65" s="9"/>
      <c r="AB65" s="9"/>
      <c r="AC65" s="9"/>
      <c r="AD65" s="9"/>
      <c r="AE65" s="9"/>
    </row>
    <row r="66" s="9" customFormat="1" ht="24.96" customHeight="1">
      <c r="A66" s="9"/>
      <c r="B66" s="173"/>
      <c r="C66" s="174"/>
      <c r="D66" s="175" t="s">
        <v>652</v>
      </c>
      <c r="E66" s="176"/>
      <c r="F66" s="176"/>
      <c r="G66" s="176"/>
      <c r="H66" s="176"/>
      <c r="I66" s="176"/>
      <c r="J66" s="177">
        <f>J166</f>
        <v>0</v>
      </c>
      <c r="K66" s="174"/>
      <c r="L66" s="178"/>
      <c r="S66" s="9"/>
      <c r="T66" s="9"/>
      <c r="U66" s="9"/>
      <c r="V66" s="9"/>
      <c r="W66" s="9"/>
      <c r="X66" s="9"/>
      <c r="Y66" s="9"/>
      <c r="Z66" s="9"/>
      <c r="AA66" s="9"/>
      <c r="AB66" s="9"/>
      <c r="AC66" s="9"/>
      <c r="AD66" s="9"/>
      <c r="AE66" s="9"/>
    </row>
    <row r="67" s="9" customFormat="1" ht="24.96" customHeight="1">
      <c r="A67" s="9"/>
      <c r="B67" s="173"/>
      <c r="C67" s="174"/>
      <c r="D67" s="175" t="s">
        <v>653</v>
      </c>
      <c r="E67" s="176"/>
      <c r="F67" s="176"/>
      <c r="G67" s="176"/>
      <c r="H67" s="176"/>
      <c r="I67" s="176"/>
      <c r="J67" s="177">
        <f>J173</f>
        <v>0</v>
      </c>
      <c r="K67" s="174"/>
      <c r="L67" s="178"/>
      <c r="S67" s="9"/>
      <c r="T67" s="9"/>
      <c r="U67" s="9"/>
      <c r="V67" s="9"/>
      <c r="W67" s="9"/>
      <c r="X67" s="9"/>
      <c r="Y67" s="9"/>
      <c r="Z67" s="9"/>
      <c r="AA67" s="9"/>
      <c r="AB67" s="9"/>
      <c r="AC67" s="9"/>
      <c r="AD67" s="9"/>
      <c r="AE67" s="9"/>
    </row>
    <row r="68" s="9" customFormat="1" ht="24.96" customHeight="1">
      <c r="A68" s="9"/>
      <c r="B68" s="173"/>
      <c r="C68" s="174"/>
      <c r="D68" s="175" t="s">
        <v>654</v>
      </c>
      <c r="E68" s="176"/>
      <c r="F68" s="176"/>
      <c r="G68" s="176"/>
      <c r="H68" s="176"/>
      <c r="I68" s="176"/>
      <c r="J68" s="177">
        <f>J211</f>
        <v>0</v>
      </c>
      <c r="K68" s="174"/>
      <c r="L68" s="178"/>
      <c r="S68" s="9"/>
      <c r="T68" s="9"/>
      <c r="U68" s="9"/>
      <c r="V68" s="9"/>
      <c r="W68" s="9"/>
      <c r="X68" s="9"/>
      <c r="Y68" s="9"/>
      <c r="Z68" s="9"/>
      <c r="AA68" s="9"/>
      <c r="AB68" s="9"/>
      <c r="AC68" s="9"/>
      <c r="AD68" s="9"/>
      <c r="AE68" s="9"/>
    </row>
    <row r="69" s="9" customFormat="1" ht="24.96" customHeight="1">
      <c r="A69" s="9"/>
      <c r="B69" s="173"/>
      <c r="C69" s="174"/>
      <c r="D69" s="175" t="s">
        <v>655</v>
      </c>
      <c r="E69" s="176"/>
      <c r="F69" s="176"/>
      <c r="G69" s="176"/>
      <c r="H69" s="176"/>
      <c r="I69" s="176"/>
      <c r="J69" s="177">
        <f>J224</f>
        <v>0</v>
      </c>
      <c r="K69" s="174"/>
      <c r="L69" s="178"/>
      <c r="S69" s="9"/>
      <c r="T69" s="9"/>
      <c r="U69" s="9"/>
      <c r="V69" s="9"/>
      <c r="W69" s="9"/>
      <c r="X69" s="9"/>
      <c r="Y69" s="9"/>
      <c r="Z69" s="9"/>
      <c r="AA69" s="9"/>
      <c r="AB69" s="9"/>
      <c r="AC69" s="9"/>
      <c r="AD69" s="9"/>
      <c r="AE69" s="9"/>
    </row>
    <row r="70" s="9" customFormat="1" ht="24.96" customHeight="1">
      <c r="A70" s="9"/>
      <c r="B70" s="173"/>
      <c r="C70" s="174"/>
      <c r="D70" s="175" t="s">
        <v>118</v>
      </c>
      <c r="E70" s="176"/>
      <c r="F70" s="176"/>
      <c r="G70" s="176"/>
      <c r="H70" s="176"/>
      <c r="I70" s="176"/>
      <c r="J70" s="177">
        <f>J236</f>
        <v>0</v>
      </c>
      <c r="K70" s="174"/>
      <c r="L70" s="178"/>
      <c r="S70" s="9"/>
      <c r="T70" s="9"/>
      <c r="U70" s="9"/>
      <c r="V70" s="9"/>
      <c r="W70" s="9"/>
      <c r="X70" s="9"/>
      <c r="Y70" s="9"/>
      <c r="Z70" s="9"/>
      <c r="AA70" s="9"/>
      <c r="AB70" s="9"/>
      <c r="AC70" s="9"/>
      <c r="AD70" s="9"/>
      <c r="AE70" s="9"/>
    </row>
    <row r="71" s="10" customFormat="1" ht="19.92" customHeight="1">
      <c r="A71" s="10"/>
      <c r="B71" s="179"/>
      <c r="C71" s="124"/>
      <c r="D71" s="180" t="s">
        <v>656</v>
      </c>
      <c r="E71" s="181"/>
      <c r="F71" s="181"/>
      <c r="G71" s="181"/>
      <c r="H71" s="181"/>
      <c r="I71" s="181"/>
      <c r="J71" s="182">
        <f>J237</f>
        <v>0</v>
      </c>
      <c r="K71" s="124"/>
      <c r="L71" s="183"/>
      <c r="S71" s="10"/>
      <c r="T71" s="10"/>
      <c r="U71" s="10"/>
      <c r="V71" s="10"/>
      <c r="W71" s="10"/>
      <c r="X71" s="10"/>
      <c r="Y71" s="10"/>
      <c r="Z71" s="10"/>
      <c r="AA71" s="10"/>
      <c r="AB71" s="10"/>
      <c r="AC71" s="10"/>
      <c r="AD71" s="10"/>
      <c r="AE71" s="10"/>
    </row>
    <row r="72" s="10" customFormat="1" ht="19.92" customHeight="1">
      <c r="A72" s="10"/>
      <c r="B72" s="179"/>
      <c r="C72" s="124"/>
      <c r="D72" s="180" t="s">
        <v>119</v>
      </c>
      <c r="E72" s="181"/>
      <c r="F72" s="181"/>
      <c r="G72" s="181"/>
      <c r="H72" s="181"/>
      <c r="I72" s="181"/>
      <c r="J72" s="182">
        <f>J248</f>
        <v>0</v>
      </c>
      <c r="K72" s="124"/>
      <c r="L72" s="183"/>
      <c r="S72" s="10"/>
      <c r="T72" s="10"/>
      <c r="U72" s="10"/>
      <c r="V72" s="10"/>
      <c r="W72" s="10"/>
      <c r="X72" s="10"/>
      <c r="Y72" s="10"/>
      <c r="Z72" s="10"/>
      <c r="AA72" s="10"/>
      <c r="AB72" s="10"/>
      <c r="AC72" s="10"/>
      <c r="AD72" s="10"/>
      <c r="AE72" s="10"/>
    </row>
    <row r="73" s="9" customFormat="1" ht="24.96" customHeight="1">
      <c r="A73" s="9"/>
      <c r="B73" s="173"/>
      <c r="C73" s="174"/>
      <c r="D73" s="175" t="s">
        <v>657</v>
      </c>
      <c r="E73" s="176"/>
      <c r="F73" s="176"/>
      <c r="G73" s="176"/>
      <c r="H73" s="176"/>
      <c r="I73" s="176"/>
      <c r="J73" s="177">
        <f>J251</f>
        <v>0</v>
      </c>
      <c r="K73" s="174"/>
      <c r="L73" s="178"/>
      <c r="S73" s="9"/>
      <c r="T73" s="9"/>
      <c r="U73" s="9"/>
      <c r="V73" s="9"/>
      <c r="W73" s="9"/>
      <c r="X73" s="9"/>
      <c r="Y73" s="9"/>
      <c r="Z73" s="9"/>
      <c r="AA73" s="9"/>
      <c r="AB73" s="9"/>
      <c r="AC73" s="9"/>
      <c r="AD73" s="9"/>
      <c r="AE73" s="9"/>
    </row>
    <row r="74" s="9" customFormat="1" ht="24.96" customHeight="1">
      <c r="A74" s="9"/>
      <c r="B74" s="173"/>
      <c r="C74" s="174"/>
      <c r="D74" s="175" t="s">
        <v>658</v>
      </c>
      <c r="E74" s="176"/>
      <c r="F74" s="176"/>
      <c r="G74" s="176"/>
      <c r="H74" s="176"/>
      <c r="I74" s="176"/>
      <c r="J74" s="177">
        <f>J255</f>
        <v>0</v>
      </c>
      <c r="K74" s="174"/>
      <c r="L74" s="178"/>
      <c r="S74" s="9"/>
      <c r="T74" s="9"/>
      <c r="U74" s="9"/>
      <c r="V74" s="9"/>
      <c r="W74" s="9"/>
      <c r="X74" s="9"/>
      <c r="Y74" s="9"/>
      <c r="Z74" s="9"/>
      <c r="AA74" s="9"/>
      <c r="AB74" s="9"/>
      <c r="AC74" s="9"/>
      <c r="AD74" s="9"/>
      <c r="AE74" s="9"/>
    </row>
    <row r="75" s="2" customFormat="1" ht="21.84" customHeight="1">
      <c r="A75" s="37"/>
      <c r="B75" s="38"/>
      <c r="C75" s="39"/>
      <c r="D75" s="39"/>
      <c r="E75" s="39"/>
      <c r="F75" s="39"/>
      <c r="G75" s="39"/>
      <c r="H75" s="39"/>
      <c r="I75" s="39"/>
      <c r="J75" s="39"/>
      <c r="K75" s="39"/>
      <c r="L75" s="143"/>
      <c r="S75" s="37"/>
      <c r="T75" s="37"/>
      <c r="U75" s="37"/>
      <c r="V75" s="37"/>
      <c r="W75" s="37"/>
      <c r="X75" s="37"/>
      <c r="Y75" s="37"/>
      <c r="Z75" s="37"/>
      <c r="AA75" s="37"/>
      <c r="AB75" s="37"/>
      <c r="AC75" s="37"/>
      <c r="AD75" s="37"/>
      <c r="AE75" s="37"/>
    </row>
    <row r="76" s="2" customFormat="1" ht="6.96" customHeight="1">
      <c r="A76" s="37"/>
      <c r="B76" s="58"/>
      <c r="C76" s="59"/>
      <c r="D76" s="59"/>
      <c r="E76" s="59"/>
      <c r="F76" s="59"/>
      <c r="G76" s="59"/>
      <c r="H76" s="59"/>
      <c r="I76" s="59"/>
      <c r="J76" s="59"/>
      <c r="K76" s="59"/>
      <c r="L76" s="143"/>
      <c r="S76" s="37"/>
      <c r="T76" s="37"/>
      <c r="U76" s="37"/>
      <c r="V76" s="37"/>
      <c r="W76" s="37"/>
      <c r="X76" s="37"/>
      <c r="Y76" s="37"/>
      <c r="Z76" s="37"/>
      <c r="AA76" s="37"/>
      <c r="AB76" s="37"/>
      <c r="AC76" s="37"/>
      <c r="AD76" s="37"/>
      <c r="AE76" s="37"/>
    </row>
    <row r="80" s="2" customFormat="1" ht="6.96" customHeight="1">
      <c r="A80" s="37"/>
      <c r="B80" s="60"/>
      <c r="C80" s="61"/>
      <c r="D80" s="61"/>
      <c r="E80" s="61"/>
      <c r="F80" s="61"/>
      <c r="G80" s="61"/>
      <c r="H80" s="61"/>
      <c r="I80" s="61"/>
      <c r="J80" s="61"/>
      <c r="K80" s="61"/>
      <c r="L80" s="143"/>
      <c r="S80" s="37"/>
      <c r="T80" s="37"/>
      <c r="U80" s="37"/>
      <c r="V80" s="37"/>
      <c r="W80" s="37"/>
      <c r="X80" s="37"/>
      <c r="Y80" s="37"/>
      <c r="Z80" s="37"/>
      <c r="AA80" s="37"/>
      <c r="AB80" s="37"/>
      <c r="AC80" s="37"/>
      <c r="AD80" s="37"/>
      <c r="AE80" s="37"/>
    </row>
    <row r="81" s="2" customFormat="1" ht="24.96" customHeight="1">
      <c r="A81" s="37"/>
      <c r="B81" s="38"/>
      <c r="C81" s="22" t="s">
        <v>121</v>
      </c>
      <c r="D81" s="39"/>
      <c r="E81" s="39"/>
      <c r="F81" s="39"/>
      <c r="G81" s="39"/>
      <c r="H81" s="39"/>
      <c r="I81" s="39"/>
      <c r="J81" s="39"/>
      <c r="K81" s="39"/>
      <c r="L81" s="143"/>
      <c r="S81" s="37"/>
      <c r="T81" s="37"/>
      <c r="U81" s="37"/>
      <c r="V81" s="37"/>
      <c r="W81" s="37"/>
      <c r="X81" s="37"/>
      <c r="Y81" s="37"/>
      <c r="Z81" s="37"/>
      <c r="AA81" s="37"/>
      <c r="AB81" s="37"/>
      <c r="AC81" s="37"/>
      <c r="AD81" s="37"/>
      <c r="AE81" s="37"/>
    </row>
    <row r="82" s="2" customFormat="1" ht="6.96" customHeight="1">
      <c r="A82" s="37"/>
      <c r="B82" s="38"/>
      <c r="C82" s="39"/>
      <c r="D82" s="39"/>
      <c r="E82" s="39"/>
      <c r="F82" s="39"/>
      <c r="G82" s="39"/>
      <c r="H82" s="39"/>
      <c r="I82" s="39"/>
      <c r="J82" s="39"/>
      <c r="K82" s="39"/>
      <c r="L82" s="143"/>
      <c r="S82" s="37"/>
      <c r="T82" s="37"/>
      <c r="U82" s="37"/>
      <c r="V82" s="37"/>
      <c r="W82" s="37"/>
      <c r="X82" s="37"/>
      <c r="Y82" s="37"/>
      <c r="Z82" s="37"/>
      <c r="AA82" s="37"/>
      <c r="AB82" s="37"/>
      <c r="AC82" s="37"/>
      <c r="AD82" s="37"/>
      <c r="AE82" s="37"/>
    </row>
    <row r="83" s="2" customFormat="1" ht="12" customHeight="1">
      <c r="A83" s="37"/>
      <c r="B83" s="38"/>
      <c r="C83" s="31" t="s">
        <v>16</v>
      </c>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6.5" customHeight="1">
      <c r="A84" s="37"/>
      <c r="B84" s="38"/>
      <c r="C84" s="39"/>
      <c r="D84" s="39"/>
      <c r="E84" s="168" t="str">
        <f>E7</f>
        <v>Oprava trati v úseku Hradec Králové - Předměřice n. L.</v>
      </c>
      <c r="F84" s="31"/>
      <c r="G84" s="31"/>
      <c r="H84" s="31"/>
      <c r="I84" s="39"/>
      <c r="J84" s="39"/>
      <c r="K84" s="39"/>
      <c r="L84" s="143"/>
      <c r="S84" s="37"/>
      <c r="T84" s="37"/>
      <c r="U84" s="37"/>
      <c r="V84" s="37"/>
      <c r="W84" s="37"/>
      <c r="X84" s="37"/>
      <c r="Y84" s="37"/>
      <c r="Z84" s="37"/>
      <c r="AA84" s="37"/>
      <c r="AB84" s="37"/>
      <c r="AC84" s="37"/>
      <c r="AD84" s="37"/>
      <c r="AE84" s="37"/>
    </row>
    <row r="85" s="1" customFormat="1" ht="12" customHeight="1">
      <c r="B85" s="20"/>
      <c r="C85" s="31" t="s">
        <v>112</v>
      </c>
      <c r="D85" s="21"/>
      <c r="E85" s="21"/>
      <c r="F85" s="21"/>
      <c r="G85" s="21"/>
      <c r="H85" s="21"/>
      <c r="I85" s="21"/>
      <c r="J85" s="21"/>
      <c r="K85" s="21"/>
      <c r="L85" s="19"/>
    </row>
    <row r="86" s="2" customFormat="1" ht="16.5" customHeight="1">
      <c r="A86" s="37"/>
      <c r="B86" s="38"/>
      <c r="C86" s="39"/>
      <c r="D86" s="39"/>
      <c r="E86" s="168" t="s">
        <v>647</v>
      </c>
      <c r="F86" s="39"/>
      <c r="G86" s="39"/>
      <c r="H86" s="39"/>
      <c r="I86" s="39"/>
      <c r="J86" s="39"/>
      <c r="K86" s="39"/>
      <c r="L86" s="143"/>
      <c r="S86" s="37"/>
      <c r="T86" s="37"/>
      <c r="U86" s="37"/>
      <c r="V86" s="37"/>
      <c r="W86" s="37"/>
      <c r="X86" s="37"/>
      <c r="Y86" s="37"/>
      <c r="Z86" s="37"/>
      <c r="AA86" s="37"/>
      <c r="AB86" s="37"/>
      <c r="AC86" s="37"/>
      <c r="AD86" s="37"/>
      <c r="AE86" s="37"/>
    </row>
    <row r="87" s="2" customFormat="1" ht="12" customHeight="1">
      <c r="A87" s="37"/>
      <c r="B87" s="38"/>
      <c r="C87" s="31" t="s">
        <v>648</v>
      </c>
      <c r="D87" s="39"/>
      <c r="E87" s="39"/>
      <c r="F87" s="39"/>
      <c r="G87" s="39"/>
      <c r="H87" s="39"/>
      <c r="I87" s="39"/>
      <c r="J87" s="39"/>
      <c r="K87" s="39"/>
      <c r="L87" s="143"/>
      <c r="S87" s="37"/>
      <c r="T87" s="37"/>
      <c r="U87" s="37"/>
      <c r="V87" s="37"/>
      <c r="W87" s="37"/>
      <c r="X87" s="37"/>
      <c r="Y87" s="37"/>
      <c r="Z87" s="37"/>
      <c r="AA87" s="37"/>
      <c r="AB87" s="37"/>
      <c r="AC87" s="37"/>
      <c r="AD87" s="37"/>
      <c r="AE87" s="37"/>
    </row>
    <row r="88" s="2" customFormat="1" ht="16.5" customHeight="1">
      <c r="A88" s="37"/>
      <c r="B88" s="38"/>
      <c r="C88" s="39"/>
      <c r="D88" s="39"/>
      <c r="E88" s="68" t="str">
        <f>E11</f>
        <v>SO 05-01 - Most v km 24,392</v>
      </c>
      <c r="F88" s="39"/>
      <c r="G88" s="39"/>
      <c r="H88" s="39"/>
      <c r="I88" s="39"/>
      <c r="J88" s="39"/>
      <c r="K88" s="39"/>
      <c r="L88" s="143"/>
      <c r="S88" s="37"/>
      <c r="T88" s="37"/>
      <c r="U88" s="37"/>
      <c r="V88" s="37"/>
      <c r="W88" s="37"/>
      <c r="X88" s="37"/>
      <c r="Y88" s="37"/>
      <c r="Z88" s="37"/>
      <c r="AA88" s="37"/>
      <c r="AB88" s="37"/>
      <c r="AC88" s="37"/>
      <c r="AD88" s="37"/>
      <c r="AE88" s="37"/>
    </row>
    <row r="89" s="2" customFormat="1" ht="6.96" customHeight="1">
      <c r="A89" s="37"/>
      <c r="B89" s="38"/>
      <c r="C89" s="39"/>
      <c r="D89" s="39"/>
      <c r="E89" s="39"/>
      <c r="F89" s="39"/>
      <c r="G89" s="39"/>
      <c r="H89" s="39"/>
      <c r="I89" s="39"/>
      <c r="J89" s="39"/>
      <c r="K89" s="39"/>
      <c r="L89" s="143"/>
      <c r="S89" s="37"/>
      <c r="T89" s="37"/>
      <c r="U89" s="37"/>
      <c r="V89" s="37"/>
      <c r="W89" s="37"/>
      <c r="X89" s="37"/>
      <c r="Y89" s="37"/>
      <c r="Z89" s="37"/>
      <c r="AA89" s="37"/>
      <c r="AB89" s="37"/>
      <c r="AC89" s="37"/>
      <c r="AD89" s="37"/>
      <c r="AE89" s="37"/>
    </row>
    <row r="90" s="2" customFormat="1" ht="12" customHeight="1">
      <c r="A90" s="37"/>
      <c r="B90" s="38"/>
      <c r="C90" s="31" t="s">
        <v>21</v>
      </c>
      <c r="D90" s="39"/>
      <c r="E90" s="39"/>
      <c r="F90" s="26" t="str">
        <f>F14</f>
        <v>TÚ Hradec Králové - Předměřice n. L.</v>
      </c>
      <c r="G90" s="39"/>
      <c r="H90" s="39"/>
      <c r="I90" s="31" t="s">
        <v>23</v>
      </c>
      <c r="J90" s="71" t="str">
        <f>IF(J14="","",J14)</f>
        <v>10. 1. 2024</v>
      </c>
      <c r="K90" s="39"/>
      <c r="L90" s="143"/>
      <c r="S90" s="37"/>
      <c r="T90" s="37"/>
      <c r="U90" s="37"/>
      <c r="V90" s="37"/>
      <c r="W90" s="37"/>
      <c r="X90" s="37"/>
      <c r="Y90" s="37"/>
      <c r="Z90" s="37"/>
      <c r="AA90" s="37"/>
      <c r="AB90" s="37"/>
      <c r="AC90" s="37"/>
      <c r="AD90" s="37"/>
      <c r="AE90" s="37"/>
    </row>
    <row r="91" s="2" customFormat="1" ht="6.96" customHeight="1">
      <c r="A91" s="37"/>
      <c r="B91" s="38"/>
      <c r="C91" s="39"/>
      <c r="D91" s="39"/>
      <c r="E91" s="39"/>
      <c r="F91" s="39"/>
      <c r="G91" s="39"/>
      <c r="H91" s="39"/>
      <c r="I91" s="39"/>
      <c r="J91" s="39"/>
      <c r="K91" s="39"/>
      <c r="L91" s="143"/>
      <c r="S91" s="37"/>
      <c r="T91" s="37"/>
      <c r="U91" s="37"/>
      <c r="V91" s="37"/>
      <c r="W91" s="37"/>
      <c r="X91" s="37"/>
      <c r="Y91" s="37"/>
      <c r="Z91" s="37"/>
      <c r="AA91" s="37"/>
      <c r="AB91" s="37"/>
      <c r="AC91" s="37"/>
      <c r="AD91" s="37"/>
      <c r="AE91" s="37"/>
    </row>
    <row r="92" s="2" customFormat="1" ht="15.15" customHeight="1">
      <c r="A92" s="37"/>
      <c r="B92" s="38"/>
      <c r="C92" s="31" t="s">
        <v>25</v>
      </c>
      <c r="D92" s="39"/>
      <c r="E92" s="39"/>
      <c r="F92" s="26" t="str">
        <f>E17</f>
        <v>Správa železnic, s.o.</v>
      </c>
      <c r="G92" s="39"/>
      <c r="H92" s="39"/>
      <c r="I92" s="31" t="s">
        <v>31</v>
      </c>
      <c r="J92" s="35" t="str">
        <f>E23</f>
        <v>Bez PD</v>
      </c>
      <c r="K92" s="39"/>
      <c r="L92" s="143"/>
      <c r="S92" s="37"/>
      <c r="T92" s="37"/>
      <c r="U92" s="37"/>
      <c r="V92" s="37"/>
      <c r="W92" s="37"/>
      <c r="X92" s="37"/>
      <c r="Y92" s="37"/>
      <c r="Z92" s="37"/>
      <c r="AA92" s="37"/>
      <c r="AB92" s="37"/>
      <c r="AC92" s="37"/>
      <c r="AD92" s="37"/>
      <c r="AE92" s="37"/>
    </row>
    <row r="93" s="2" customFormat="1" ht="15.15" customHeight="1">
      <c r="A93" s="37"/>
      <c r="B93" s="38"/>
      <c r="C93" s="31" t="s">
        <v>29</v>
      </c>
      <c r="D93" s="39"/>
      <c r="E93" s="39"/>
      <c r="F93" s="26" t="str">
        <f>IF(E20="","",E20)</f>
        <v>Vyplň údaj</v>
      </c>
      <c r="G93" s="39"/>
      <c r="H93" s="39"/>
      <c r="I93" s="31" t="s">
        <v>34</v>
      </c>
      <c r="J93" s="35" t="str">
        <f>E26</f>
        <v>ST Hradec Králové</v>
      </c>
      <c r="K93" s="39"/>
      <c r="L93" s="143"/>
      <c r="S93" s="37"/>
      <c r="T93" s="37"/>
      <c r="U93" s="37"/>
      <c r="V93" s="37"/>
      <c r="W93" s="37"/>
      <c r="X93" s="37"/>
      <c r="Y93" s="37"/>
      <c r="Z93" s="37"/>
      <c r="AA93" s="37"/>
      <c r="AB93" s="37"/>
      <c r="AC93" s="37"/>
      <c r="AD93" s="37"/>
      <c r="AE93" s="37"/>
    </row>
    <row r="94" s="2" customFormat="1" ht="10.32" customHeight="1">
      <c r="A94" s="37"/>
      <c r="B94" s="38"/>
      <c r="C94" s="39"/>
      <c r="D94" s="39"/>
      <c r="E94" s="39"/>
      <c r="F94" s="39"/>
      <c r="G94" s="39"/>
      <c r="H94" s="39"/>
      <c r="I94" s="39"/>
      <c r="J94" s="39"/>
      <c r="K94" s="39"/>
      <c r="L94" s="143"/>
      <c r="S94" s="37"/>
      <c r="T94" s="37"/>
      <c r="U94" s="37"/>
      <c r="V94" s="37"/>
      <c r="W94" s="37"/>
      <c r="X94" s="37"/>
      <c r="Y94" s="37"/>
      <c r="Z94" s="37"/>
      <c r="AA94" s="37"/>
      <c r="AB94" s="37"/>
      <c r="AC94" s="37"/>
      <c r="AD94" s="37"/>
      <c r="AE94" s="37"/>
    </row>
    <row r="95" s="11" customFormat="1" ht="29.28" customHeight="1">
      <c r="A95" s="184"/>
      <c r="B95" s="185"/>
      <c r="C95" s="186" t="s">
        <v>122</v>
      </c>
      <c r="D95" s="187" t="s">
        <v>57</v>
      </c>
      <c r="E95" s="187" t="s">
        <v>53</v>
      </c>
      <c r="F95" s="187" t="s">
        <v>54</v>
      </c>
      <c r="G95" s="187" t="s">
        <v>123</v>
      </c>
      <c r="H95" s="187" t="s">
        <v>124</v>
      </c>
      <c r="I95" s="187" t="s">
        <v>125</v>
      </c>
      <c r="J95" s="187" t="s">
        <v>116</v>
      </c>
      <c r="K95" s="188" t="s">
        <v>126</v>
      </c>
      <c r="L95" s="189"/>
      <c r="M95" s="91" t="s">
        <v>19</v>
      </c>
      <c r="N95" s="92" t="s">
        <v>42</v>
      </c>
      <c r="O95" s="92" t="s">
        <v>127</v>
      </c>
      <c r="P95" s="92" t="s">
        <v>128</v>
      </c>
      <c r="Q95" s="92" t="s">
        <v>129</v>
      </c>
      <c r="R95" s="92" t="s">
        <v>130</v>
      </c>
      <c r="S95" s="92" t="s">
        <v>131</v>
      </c>
      <c r="T95" s="93" t="s">
        <v>132</v>
      </c>
      <c r="U95" s="184"/>
      <c r="V95" s="184"/>
      <c r="W95" s="184"/>
      <c r="X95" s="184"/>
      <c r="Y95" s="184"/>
      <c r="Z95" s="184"/>
      <c r="AA95" s="184"/>
      <c r="AB95" s="184"/>
      <c r="AC95" s="184"/>
      <c r="AD95" s="184"/>
      <c r="AE95" s="184"/>
    </row>
    <row r="96" s="2" customFormat="1" ht="22.8" customHeight="1">
      <c r="A96" s="37"/>
      <c r="B96" s="38"/>
      <c r="C96" s="98" t="s">
        <v>133</v>
      </c>
      <c r="D96" s="39"/>
      <c r="E96" s="39"/>
      <c r="F96" s="39"/>
      <c r="G96" s="39"/>
      <c r="H96" s="39"/>
      <c r="I96" s="39"/>
      <c r="J96" s="190">
        <f>BK96</f>
        <v>0</v>
      </c>
      <c r="K96" s="39"/>
      <c r="L96" s="43"/>
      <c r="M96" s="94"/>
      <c r="N96" s="191"/>
      <c r="O96" s="95"/>
      <c r="P96" s="192">
        <f>P97+P144+P166+P173+P211+P224+P236+P251+P255</f>
        <v>0</v>
      </c>
      <c r="Q96" s="95"/>
      <c r="R96" s="192">
        <f>R97+R144+R166+R173+R211+R224+R236+R251+R255</f>
        <v>68.133595227000001</v>
      </c>
      <c r="S96" s="95"/>
      <c r="T96" s="193">
        <f>T97+T144+T166+T173+T211+T224+T236+T251+T255</f>
        <v>12.114416</v>
      </c>
      <c r="U96" s="37"/>
      <c r="V96" s="37"/>
      <c r="W96" s="37"/>
      <c r="X96" s="37"/>
      <c r="Y96" s="37"/>
      <c r="Z96" s="37"/>
      <c r="AA96" s="37"/>
      <c r="AB96" s="37"/>
      <c r="AC96" s="37"/>
      <c r="AD96" s="37"/>
      <c r="AE96" s="37"/>
      <c r="AT96" s="16" t="s">
        <v>71</v>
      </c>
      <c r="AU96" s="16" t="s">
        <v>117</v>
      </c>
      <c r="BK96" s="194">
        <f>BK97+BK144+BK166+BK173+BK211+BK224+BK236+BK251+BK255</f>
        <v>0</v>
      </c>
    </row>
    <row r="97" s="12" customFormat="1" ht="25.92" customHeight="1">
      <c r="A97" s="12"/>
      <c r="B97" s="195"/>
      <c r="C97" s="196"/>
      <c r="D97" s="197" t="s">
        <v>71</v>
      </c>
      <c r="E97" s="198" t="s">
        <v>80</v>
      </c>
      <c r="F97" s="198" t="s">
        <v>659</v>
      </c>
      <c r="G97" s="196"/>
      <c r="H97" s="196"/>
      <c r="I97" s="199"/>
      <c r="J97" s="200">
        <f>BK97</f>
        <v>0</v>
      </c>
      <c r="K97" s="196"/>
      <c r="L97" s="201"/>
      <c r="M97" s="202"/>
      <c r="N97" s="203"/>
      <c r="O97" s="203"/>
      <c r="P97" s="204">
        <f>SUM(P98:P143)</f>
        <v>0</v>
      </c>
      <c r="Q97" s="203"/>
      <c r="R97" s="204">
        <f>SUM(R98:R143)</f>
        <v>1.3219048256000001</v>
      </c>
      <c r="S97" s="203"/>
      <c r="T97" s="205">
        <f>SUM(T98:T143)</f>
        <v>0</v>
      </c>
      <c r="U97" s="12"/>
      <c r="V97" s="12"/>
      <c r="W97" s="12"/>
      <c r="X97" s="12"/>
      <c r="Y97" s="12"/>
      <c r="Z97" s="12"/>
      <c r="AA97" s="12"/>
      <c r="AB97" s="12"/>
      <c r="AC97" s="12"/>
      <c r="AD97" s="12"/>
      <c r="AE97" s="12"/>
      <c r="AR97" s="206" t="s">
        <v>80</v>
      </c>
      <c r="AT97" s="207" t="s">
        <v>71</v>
      </c>
      <c r="AU97" s="207" t="s">
        <v>72</v>
      </c>
      <c r="AY97" s="206" t="s">
        <v>136</v>
      </c>
      <c r="BK97" s="208">
        <f>SUM(BK98:BK143)</f>
        <v>0</v>
      </c>
    </row>
    <row r="98" s="2" customFormat="1" ht="100.5" customHeight="1">
      <c r="A98" s="37"/>
      <c r="B98" s="38"/>
      <c r="C98" s="211" t="s">
        <v>80</v>
      </c>
      <c r="D98" s="211" t="s">
        <v>139</v>
      </c>
      <c r="E98" s="212" t="s">
        <v>660</v>
      </c>
      <c r="F98" s="213" t="s">
        <v>661</v>
      </c>
      <c r="G98" s="214" t="s">
        <v>171</v>
      </c>
      <c r="H98" s="215">
        <v>16</v>
      </c>
      <c r="I98" s="216"/>
      <c r="J98" s="217">
        <f>ROUND(I98*H98,2)</f>
        <v>0</v>
      </c>
      <c r="K98" s="213" t="s">
        <v>662</v>
      </c>
      <c r="L98" s="43"/>
      <c r="M98" s="218" t="s">
        <v>19</v>
      </c>
      <c r="N98" s="219" t="s">
        <v>43</v>
      </c>
      <c r="O98" s="83"/>
      <c r="P98" s="220">
        <f>O98*H98</f>
        <v>0</v>
      </c>
      <c r="Q98" s="220">
        <v>0.060526700000000003</v>
      </c>
      <c r="R98" s="220">
        <f>Q98*H98</f>
        <v>0.96842720000000004</v>
      </c>
      <c r="S98" s="220">
        <v>0</v>
      </c>
      <c r="T98" s="221">
        <f>S98*H98</f>
        <v>0</v>
      </c>
      <c r="U98" s="37"/>
      <c r="V98" s="37"/>
      <c r="W98" s="37"/>
      <c r="X98" s="37"/>
      <c r="Y98" s="37"/>
      <c r="Z98" s="37"/>
      <c r="AA98" s="37"/>
      <c r="AB98" s="37"/>
      <c r="AC98" s="37"/>
      <c r="AD98" s="37"/>
      <c r="AE98" s="37"/>
      <c r="AR98" s="222" t="s">
        <v>144</v>
      </c>
      <c r="AT98" s="222" t="s">
        <v>139</v>
      </c>
      <c r="AU98" s="222" t="s">
        <v>80</v>
      </c>
      <c r="AY98" s="16" t="s">
        <v>136</v>
      </c>
      <c r="BE98" s="223">
        <f>IF(N98="základní",J98,0)</f>
        <v>0</v>
      </c>
      <c r="BF98" s="223">
        <f>IF(N98="snížená",J98,0)</f>
        <v>0</v>
      </c>
      <c r="BG98" s="223">
        <f>IF(N98="zákl. přenesená",J98,0)</f>
        <v>0</v>
      </c>
      <c r="BH98" s="223">
        <f>IF(N98="sníž. přenesená",J98,0)</f>
        <v>0</v>
      </c>
      <c r="BI98" s="223">
        <f>IF(N98="nulová",J98,0)</f>
        <v>0</v>
      </c>
      <c r="BJ98" s="16" t="s">
        <v>80</v>
      </c>
      <c r="BK98" s="223">
        <f>ROUND(I98*H98,2)</f>
        <v>0</v>
      </c>
      <c r="BL98" s="16" t="s">
        <v>144</v>
      </c>
      <c r="BM98" s="222" t="s">
        <v>82</v>
      </c>
    </row>
    <row r="99" s="2" customFormat="1">
      <c r="A99" s="37"/>
      <c r="B99" s="38"/>
      <c r="C99" s="39"/>
      <c r="D99" s="263" t="s">
        <v>663</v>
      </c>
      <c r="E99" s="39"/>
      <c r="F99" s="264" t="s">
        <v>664</v>
      </c>
      <c r="G99" s="39"/>
      <c r="H99" s="39"/>
      <c r="I99" s="265"/>
      <c r="J99" s="39"/>
      <c r="K99" s="39"/>
      <c r="L99" s="43"/>
      <c r="M99" s="266"/>
      <c r="N99" s="267"/>
      <c r="O99" s="83"/>
      <c r="P99" s="83"/>
      <c r="Q99" s="83"/>
      <c r="R99" s="83"/>
      <c r="S99" s="83"/>
      <c r="T99" s="84"/>
      <c r="U99" s="37"/>
      <c r="V99" s="37"/>
      <c r="W99" s="37"/>
      <c r="X99" s="37"/>
      <c r="Y99" s="37"/>
      <c r="Z99" s="37"/>
      <c r="AA99" s="37"/>
      <c r="AB99" s="37"/>
      <c r="AC99" s="37"/>
      <c r="AD99" s="37"/>
      <c r="AE99" s="37"/>
      <c r="AT99" s="16" t="s">
        <v>663</v>
      </c>
      <c r="AU99" s="16" t="s">
        <v>80</v>
      </c>
    </row>
    <row r="100" s="13" customFormat="1">
      <c r="A100" s="13"/>
      <c r="B100" s="224"/>
      <c r="C100" s="225"/>
      <c r="D100" s="226" t="s">
        <v>146</v>
      </c>
      <c r="E100" s="227" t="s">
        <v>19</v>
      </c>
      <c r="F100" s="228" t="s">
        <v>218</v>
      </c>
      <c r="G100" s="225"/>
      <c r="H100" s="229">
        <v>16</v>
      </c>
      <c r="I100" s="230"/>
      <c r="J100" s="225"/>
      <c r="K100" s="225"/>
      <c r="L100" s="231"/>
      <c r="M100" s="232"/>
      <c r="N100" s="233"/>
      <c r="O100" s="233"/>
      <c r="P100" s="233"/>
      <c r="Q100" s="233"/>
      <c r="R100" s="233"/>
      <c r="S100" s="233"/>
      <c r="T100" s="234"/>
      <c r="U100" s="13"/>
      <c r="V100" s="13"/>
      <c r="W100" s="13"/>
      <c r="X100" s="13"/>
      <c r="Y100" s="13"/>
      <c r="Z100" s="13"/>
      <c r="AA100" s="13"/>
      <c r="AB100" s="13"/>
      <c r="AC100" s="13"/>
      <c r="AD100" s="13"/>
      <c r="AE100" s="13"/>
      <c r="AT100" s="235" t="s">
        <v>146</v>
      </c>
      <c r="AU100" s="235" t="s">
        <v>80</v>
      </c>
      <c r="AV100" s="13" t="s">
        <v>82</v>
      </c>
      <c r="AW100" s="13" t="s">
        <v>33</v>
      </c>
      <c r="AX100" s="13" t="s">
        <v>72</v>
      </c>
      <c r="AY100" s="235" t="s">
        <v>136</v>
      </c>
    </row>
    <row r="101" s="14" customFormat="1">
      <c r="A101" s="14"/>
      <c r="B101" s="236"/>
      <c r="C101" s="237"/>
      <c r="D101" s="226" t="s">
        <v>146</v>
      </c>
      <c r="E101" s="238" t="s">
        <v>19</v>
      </c>
      <c r="F101" s="239" t="s">
        <v>158</v>
      </c>
      <c r="G101" s="237"/>
      <c r="H101" s="240">
        <v>16</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146</v>
      </c>
      <c r="AU101" s="246" t="s">
        <v>80</v>
      </c>
      <c r="AV101" s="14" t="s">
        <v>144</v>
      </c>
      <c r="AW101" s="14" t="s">
        <v>33</v>
      </c>
      <c r="AX101" s="14" t="s">
        <v>80</v>
      </c>
      <c r="AY101" s="246" t="s">
        <v>136</v>
      </c>
    </row>
    <row r="102" s="2" customFormat="1" ht="55.5" customHeight="1">
      <c r="A102" s="37"/>
      <c r="B102" s="38"/>
      <c r="C102" s="211" t="s">
        <v>82</v>
      </c>
      <c r="D102" s="211" t="s">
        <v>139</v>
      </c>
      <c r="E102" s="212" t="s">
        <v>665</v>
      </c>
      <c r="F102" s="213" t="s">
        <v>666</v>
      </c>
      <c r="G102" s="214" t="s">
        <v>251</v>
      </c>
      <c r="H102" s="215">
        <v>0.90000000000000002</v>
      </c>
      <c r="I102" s="216"/>
      <c r="J102" s="217">
        <f>ROUND(I102*H102,2)</f>
        <v>0</v>
      </c>
      <c r="K102" s="213" t="s">
        <v>662</v>
      </c>
      <c r="L102" s="43"/>
      <c r="M102" s="218" t="s">
        <v>19</v>
      </c>
      <c r="N102" s="219" t="s">
        <v>43</v>
      </c>
      <c r="O102" s="83"/>
      <c r="P102" s="220">
        <f>O102*H102</f>
        <v>0</v>
      </c>
      <c r="Q102" s="220">
        <v>0</v>
      </c>
      <c r="R102" s="220">
        <f>Q102*H102</f>
        <v>0</v>
      </c>
      <c r="S102" s="220">
        <v>0</v>
      </c>
      <c r="T102" s="221">
        <f>S102*H102</f>
        <v>0</v>
      </c>
      <c r="U102" s="37"/>
      <c r="V102" s="37"/>
      <c r="W102" s="37"/>
      <c r="X102" s="37"/>
      <c r="Y102" s="37"/>
      <c r="Z102" s="37"/>
      <c r="AA102" s="37"/>
      <c r="AB102" s="37"/>
      <c r="AC102" s="37"/>
      <c r="AD102" s="37"/>
      <c r="AE102" s="37"/>
      <c r="AR102" s="222" t="s">
        <v>144</v>
      </c>
      <c r="AT102" s="222" t="s">
        <v>139</v>
      </c>
      <c r="AU102" s="222" t="s">
        <v>80</v>
      </c>
      <c r="AY102" s="16" t="s">
        <v>136</v>
      </c>
      <c r="BE102" s="223">
        <f>IF(N102="základní",J102,0)</f>
        <v>0</v>
      </c>
      <c r="BF102" s="223">
        <f>IF(N102="snížená",J102,0)</f>
        <v>0</v>
      </c>
      <c r="BG102" s="223">
        <f>IF(N102="zákl. přenesená",J102,0)</f>
        <v>0</v>
      </c>
      <c r="BH102" s="223">
        <f>IF(N102="sníž. přenesená",J102,0)</f>
        <v>0</v>
      </c>
      <c r="BI102" s="223">
        <f>IF(N102="nulová",J102,0)</f>
        <v>0</v>
      </c>
      <c r="BJ102" s="16" t="s">
        <v>80</v>
      </c>
      <c r="BK102" s="223">
        <f>ROUND(I102*H102,2)</f>
        <v>0</v>
      </c>
      <c r="BL102" s="16" t="s">
        <v>144</v>
      </c>
      <c r="BM102" s="222" t="s">
        <v>144</v>
      </c>
    </row>
    <row r="103" s="2" customFormat="1">
      <c r="A103" s="37"/>
      <c r="B103" s="38"/>
      <c r="C103" s="39"/>
      <c r="D103" s="263" t="s">
        <v>663</v>
      </c>
      <c r="E103" s="39"/>
      <c r="F103" s="264" t="s">
        <v>667</v>
      </c>
      <c r="G103" s="39"/>
      <c r="H103" s="39"/>
      <c r="I103" s="265"/>
      <c r="J103" s="39"/>
      <c r="K103" s="39"/>
      <c r="L103" s="43"/>
      <c r="M103" s="266"/>
      <c r="N103" s="267"/>
      <c r="O103" s="83"/>
      <c r="P103" s="83"/>
      <c r="Q103" s="83"/>
      <c r="R103" s="83"/>
      <c r="S103" s="83"/>
      <c r="T103" s="84"/>
      <c r="U103" s="37"/>
      <c r="V103" s="37"/>
      <c r="W103" s="37"/>
      <c r="X103" s="37"/>
      <c r="Y103" s="37"/>
      <c r="Z103" s="37"/>
      <c r="AA103" s="37"/>
      <c r="AB103" s="37"/>
      <c r="AC103" s="37"/>
      <c r="AD103" s="37"/>
      <c r="AE103" s="37"/>
      <c r="AT103" s="16" t="s">
        <v>663</v>
      </c>
      <c r="AU103" s="16" t="s">
        <v>80</v>
      </c>
    </row>
    <row r="104" s="13" customFormat="1">
      <c r="A104" s="13"/>
      <c r="B104" s="224"/>
      <c r="C104" s="225"/>
      <c r="D104" s="226" t="s">
        <v>146</v>
      </c>
      <c r="E104" s="227" t="s">
        <v>19</v>
      </c>
      <c r="F104" s="228" t="s">
        <v>668</v>
      </c>
      <c r="G104" s="225"/>
      <c r="H104" s="229">
        <v>0.90000000000000002</v>
      </c>
      <c r="I104" s="230"/>
      <c r="J104" s="225"/>
      <c r="K104" s="225"/>
      <c r="L104" s="231"/>
      <c r="M104" s="232"/>
      <c r="N104" s="233"/>
      <c r="O104" s="233"/>
      <c r="P104" s="233"/>
      <c r="Q104" s="233"/>
      <c r="R104" s="233"/>
      <c r="S104" s="233"/>
      <c r="T104" s="234"/>
      <c r="U104" s="13"/>
      <c r="V104" s="13"/>
      <c r="W104" s="13"/>
      <c r="X104" s="13"/>
      <c r="Y104" s="13"/>
      <c r="Z104" s="13"/>
      <c r="AA104" s="13"/>
      <c r="AB104" s="13"/>
      <c r="AC104" s="13"/>
      <c r="AD104" s="13"/>
      <c r="AE104" s="13"/>
      <c r="AT104" s="235" t="s">
        <v>146</v>
      </c>
      <c r="AU104" s="235" t="s">
        <v>80</v>
      </c>
      <c r="AV104" s="13" t="s">
        <v>82</v>
      </c>
      <c r="AW104" s="13" t="s">
        <v>33</v>
      </c>
      <c r="AX104" s="13" t="s">
        <v>72</v>
      </c>
      <c r="AY104" s="235" t="s">
        <v>136</v>
      </c>
    </row>
    <row r="105" s="14" customFormat="1">
      <c r="A105" s="14"/>
      <c r="B105" s="236"/>
      <c r="C105" s="237"/>
      <c r="D105" s="226" t="s">
        <v>146</v>
      </c>
      <c r="E105" s="238" t="s">
        <v>19</v>
      </c>
      <c r="F105" s="239" t="s">
        <v>158</v>
      </c>
      <c r="G105" s="237"/>
      <c r="H105" s="240">
        <v>0.90000000000000002</v>
      </c>
      <c r="I105" s="241"/>
      <c r="J105" s="237"/>
      <c r="K105" s="237"/>
      <c r="L105" s="242"/>
      <c r="M105" s="243"/>
      <c r="N105" s="244"/>
      <c r="O105" s="244"/>
      <c r="P105" s="244"/>
      <c r="Q105" s="244"/>
      <c r="R105" s="244"/>
      <c r="S105" s="244"/>
      <c r="T105" s="245"/>
      <c r="U105" s="14"/>
      <c r="V105" s="14"/>
      <c r="W105" s="14"/>
      <c r="X105" s="14"/>
      <c r="Y105" s="14"/>
      <c r="Z105" s="14"/>
      <c r="AA105" s="14"/>
      <c r="AB105" s="14"/>
      <c r="AC105" s="14"/>
      <c r="AD105" s="14"/>
      <c r="AE105" s="14"/>
      <c r="AT105" s="246" t="s">
        <v>146</v>
      </c>
      <c r="AU105" s="246" t="s">
        <v>80</v>
      </c>
      <c r="AV105" s="14" t="s">
        <v>144</v>
      </c>
      <c r="AW105" s="14" t="s">
        <v>33</v>
      </c>
      <c r="AX105" s="14" t="s">
        <v>80</v>
      </c>
      <c r="AY105" s="246" t="s">
        <v>136</v>
      </c>
    </row>
    <row r="106" s="2" customFormat="1" ht="62.7" customHeight="1">
      <c r="A106" s="37"/>
      <c r="B106" s="38"/>
      <c r="C106" s="211" t="s">
        <v>153</v>
      </c>
      <c r="D106" s="211" t="s">
        <v>139</v>
      </c>
      <c r="E106" s="212" t="s">
        <v>669</v>
      </c>
      <c r="F106" s="213" t="s">
        <v>670</v>
      </c>
      <c r="G106" s="214" t="s">
        <v>251</v>
      </c>
      <c r="H106" s="215">
        <v>0.081000000000000003</v>
      </c>
      <c r="I106" s="216"/>
      <c r="J106" s="217">
        <f>ROUND(I106*H106,2)</f>
        <v>0</v>
      </c>
      <c r="K106" s="213" t="s">
        <v>662</v>
      </c>
      <c r="L106" s="43"/>
      <c r="M106" s="218" t="s">
        <v>19</v>
      </c>
      <c r="N106" s="219" t="s">
        <v>43</v>
      </c>
      <c r="O106" s="83"/>
      <c r="P106" s="220">
        <f>O106*H106</f>
        <v>0</v>
      </c>
      <c r="Q106" s="220">
        <v>0</v>
      </c>
      <c r="R106" s="220">
        <f>Q106*H106</f>
        <v>0</v>
      </c>
      <c r="S106" s="220">
        <v>0</v>
      </c>
      <c r="T106" s="221">
        <f>S106*H106</f>
        <v>0</v>
      </c>
      <c r="U106" s="37"/>
      <c r="V106" s="37"/>
      <c r="W106" s="37"/>
      <c r="X106" s="37"/>
      <c r="Y106" s="37"/>
      <c r="Z106" s="37"/>
      <c r="AA106" s="37"/>
      <c r="AB106" s="37"/>
      <c r="AC106" s="37"/>
      <c r="AD106" s="37"/>
      <c r="AE106" s="37"/>
      <c r="AR106" s="222" t="s">
        <v>144</v>
      </c>
      <c r="AT106" s="222" t="s">
        <v>139</v>
      </c>
      <c r="AU106" s="222" t="s">
        <v>80</v>
      </c>
      <c r="AY106" s="16" t="s">
        <v>136</v>
      </c>
      <c r="BE106" s="223">
        <f>IF(N106="základní",J106,0)</f>
        <v>0</v>
      </c>
      <c r="BF106" s="223">
        <f>IF(N106="snížená",J106,0)</f>
        <v>0</v>
      </c>
      <c r="BG106" s="223">
        <f>IF(N106="zákl. přenesená",J106,0)</f>
        <v>0</v>
      </c>
      <c r="BH106" s="223">
        <f>IF(N106="sníž. přenesená",J106,0)</f>
        <v>0</v>
      </c>
      <c r="BI106" s="223">
        <f>IF(N106="nulová",J106,0)</f>
        <v>0</v>
      </c>
      <c r="BJ106" s="16" t="s">
        <v>80</v>
      </c>
      <c r="BK106" s="223">
        <f>ROUND(I106*H106,2)</f>
        <v>0</v>
      </c>
      <c r="BL106" s="16" t="s">
        <v>144</v>
      </c>
      <c r="BM106" s="222" t="s">
        <v>168</v>
      </c>
    </row>
    <row r="107" s="2" customFormat="1">
      <c r="A107" s="37"/>
      <c r="B107" s="38"/>
      <c r="C107" s="39"/>
      <c r="D107" s="263" t="s">
        <v>663</v>
      </c>
      <c r="E107" s="39"/>
      <c r="F107" s="264" t="s">
        <v>671</v>
      </c>
      <c r="G107" s="39"/>
      <c r="H107" s="39"/>
      <c r="I107" s="265"/>
      <c r="J107" s="39"/>
      <c r="K107" s="39"/>
      <c r="L107" s="43"/>
      <c r="M107" s="266"/>
      <c r="N107" s="267"/>
      <c r="O107" s="83"/>
      <c r="P107" s="83"/>
      <c r="Q107" s="83"/>
      <c r="R107" s="83"/>
      <c r="S107" s="83"/>
      <c r="T107" s="84"/>
      <c r="U107" s="37"/>
      <c r="V107" s="37"/>
      <c r="W107" s="37"/>
      <c r="X107" s="37"/>
      <c r="Y107" s="37"/>
      <c r="Z107" s="37"/>
      <c r="AA107" s="37"/>
      <c r="AB107" s="37"/>
      <c r="AC107" s="37"/>
      <c r="AD107" s="37"/>
      <c r="AE107" s="37"/>
      <c r="AT107" s="16" t="s">
        <v>663</v>
      </c>
      <c r="AU107" s="16" t="s">
        <v>80</v>
      </c>
    </row>
    <row r="108" s="13" customFormat="1">
      <c r="A108" s="13"/>
      <c r="B108" s="224"/>
      <c r="C108" s="225"/>
      <c r="D108" s="226" t="s">
        <v>146</v>
      </c>
      <c r="E108" s="227" t="s">
        <v>19</v>
      </c>
      <c r="F108" s="228" t="s">
        <v>672</v>
      </c>
      <c r="G108" s="225"/>
      <c r="H108" s="229">
        <v>0.081000000000000003</v>
      </c>
      <c r="I108" s="230"/>
      <c r="J108" s="225"/>
      <c r="K108" s="225"/>
      <c r="L108" s="231"/>
      <c r="M108" s="232"/>
      <c r="N108" s="233"/>
      <c r="O108" s="233"/>
      <c r="P108" s="233"/>
      <c r="Q108" s="233"/>
      <c r="R108" s="233"/>
      <c r="S108" s="233"/>
      <c r="T108" s="234"/>
      <c r="U108" s="13"/>
      <c r="V108" s="13"/>
      <c r="W108" s="13"/>
      <c r="X108" s="13"/>
      <c r="Y108" s="13"/>
      <c r="Z108" s="13"/>
      <c r="AA108" s="13"/>
      <c r="AB108" s="13"/>
      <c r="AC108" s="13"/>
      <c r="AD108" s="13"/>
      <c r="AE108" s="13"/>
      <c r="AT108" s="235" t="s">
        <v>146</v>
      </c>
      <c r="AU108" s="235" t="s">
        <v>80</v>
      </c>
      <c r="AV108" s="13" t="s">
        <v>82</v>
      </c>
      <c r="AW108" s="13" t="s">
        <v>33</v>
      </c>
      <c r="AX108" s="13" t="s">
        <v>72</v>
      </c>
      <c r="AY108" s="235" t="s">
        <v>136</v>
      </c>
    </row>
    <row r="109" s="14" customFormat="1">
      <c r="A109" s="14"/>
      <c r="B109" s="236"/>
      <c r="C109" s="237"/>
      <c r="D109" s="226" t="s">
        <v>146</v>
      </c>
      <c r="E109" s="238" t="s">
        <v>19</v>
      </c>
      <c r="F109" s="239" t="s">
        <v>158</v>
      </c>
      <c r="G109" s="237"/>
      <c r="H109" s="240">
        <v>0.081000000000000003</v>
      </c>
      <c r="I109" s="241"/>
      <c r="J109" s="237"/>
      <c r="K109" s="237"/>
      <c r="L109" s="242"/>
      <c r="M109" s="243"/>
      <c r="N109" s="244"/>
      <c r="O109" s="244"/>
      <c r="P109" s="244"/>
      <c r="Q109" s="244"/>
      <c r="R109" s="244"/>
      <c r="S109" s="244"/>
      <c r="T109" s="245"/>
      <c r="U109" s="14"/>
      <c r="V109" s="14"/>
      <c r="W109" s="14"/>
      <c r="X109" s="14"/>
      <c r="Y109" s="14"/>
      <c r="Z109" s="14"/>
      <c r="AA109" s="14"/>
      <c r="AB109" s="14"/>
      <c r="AC109" s="14"/>
      <c r="AD109" s="14"/>
      <c r="AE109" s="14"/>
      <c r="AT109" s="246" t="s">
        <v>146</v>
      </c>
      <c r="AU109" s="246" t="s">
        <v>80</v>
      </c>
      <c r="AV109" s="14" t="s">
        <v>144</v>
      </c>
      <c r="AW109" s="14" t="s">
        <v>33</v>
      </c>
      <c r="AX109" s="14" t="s">
        <v>80</v>
      </c>
      <c r="AY109" s="246" t="s">
        <v>136</v>
      </c>
    </row>
    <row r="110" s="2" customFormat="1" ht="89.25" customHeight="1">
      <c r="A110" s="37"/>
      <c r="B110" s="38"/>
      <c r="C110" s="211" t="s">
        <v>144</v>
      </c>
      <c r="D110" s="211" t="s">
        <v>139</v>
      </c>
      <c r="E110" s="212" t="s">
        <v>673</v>
      </c>
      <c r="F110" s="213" t="s">
        <v>674</v>
      </c>
      <c r="G110" s="214" t="s">
        <v>142</v>
      </c>
      <c r="H110" s="215">
        <v>100</v>
      </c>
      <c r="I110" s="216"/>
      <c r="J110" s="217">
        <f>ROUND(I110*H110,2)</f>
        <v>0</v>
      </c>
      <c r="K110" s="213" t="s">
        <v>143</v>
      </c>
      <c r="L110" s="43"/>
      <c r="M110" s="218" t="s">
        <v>19</v>
      </c>
      <c r="N110" s="219" t="s">
        <v>43</v>
      </c>
      <c r="O110" s="83"/>
      <c r="P110" s="220">
        <f>O110*H110</f>
        <v>0</v>
      </c>
      <c r="Q110" s="220">
        <v>0</v>
      </c>
      <c r="R110" s="220">
        <f>Q110*H110</f>
        <v>0</v>
      </c>
      <c r="S110" s="220">
        <v>0</v>
      </c>
      <c r="T110" s="221">
        <f>S110*H110</f>
        <v>0</v>
      </c>
      <c r="U110" s="37"/>
      <c r="V110" s="37"/>
      <c r="W110" s="37"/>
      <c r="X110" s="37"/>
      <c r="Y110" s="37"/>
      <c r="Z110" s="37"/>
      <c r="AA110" s="37"/>
      <c r="AB110" s="37"/>
      <c r="AC110" s="37"/>
      <c r="AD110" s="37"/>
      <c r="AE110" s="37"/>
      <c r="AR110" s="222" t="s">
        <v>144</v>
      </c>
      <c r="AT110" s="222" t="s">
        <v>139</v>
      </c>
      <c r="AU110" s="222" t="s">
        <v>80</v>
      </c>
      <c r="AY110" s="16" t="s">
        <v>136</v>
      </c>
      <c r="BE110" s="223">
        <f>IF(N110="základní",J110,0)</f>
        <v>0</v>
      </c>
      <c r="BF110" s="223">
        <f>IF(N110="snížená",J110,0)</f>
        <v>0</v>
      </c>
      <c r="BG110" s="223">
        <f>IF(N110="zákl. přenesená",J110,0)</f>
        <v>0</v>
      </c>
      <c r="BH110" s="223">
        <f>IF(N110="sníž. přenesená",J110,0)</f>
        <v>0</v>
      </c>
      <c r="BI110" s="223">
        <f>IF(N110="nulová",J110,0)</f>
        <v>0</v>
      </c>
      <c r="BJ110" s="16" t="s">
        <v>80</v>
      </c>
      <c r="BK110" s="223">
        <f>ROUND(I110*H110,2)</f>
        <v>0</v>
      </c>
      <c r="BL110" s="16" t="s">
        <v>144</v>
      </c>
      <c r="BM110" s="222" t="s">
        <v>178</v>
      </c>
    </row>
    <row r="111" s="2" customFormat="1" ht="49.05" customHeight="1">
      <c r="A111" s="37"/>
      <c r="B111" s="38"/>
      <c r="C111" s="211" t="s">
        <v>137</v>
      </c>
      <c r="D111" s="211" t="s">
        <v>139</v>
      </c>
      <c r="E111" s="212" t="s">
        <v>675</v>
      </c>
      <c r="F111" s="213" t="s">
        <v>676</v>
      </c>
      <c r="G111" s="214" t="s">
        <v>142</v>
      </c>
      <c r="H111" s="215">
        <v>100</v>
      </c>
      <c r="I111" s="216"/>
      <c r="J111" s="217">
        <f>ROUND(I111*H111,2)</f>
        <v>0</v>
      </c>
      <c r="K111" s="213" t="s">
        <v>662</v>
      </c>
      <c r="L111" s="43"/>
      <c r="M111" s="218" t="s">
        <v>19</v>
      </c>
      <c r="N111" s="219" t="s">
        <v>43</v>
      </c>
      <c r="O111" s="83"/>
      <c r="P111" s="220">
        <f>O111*H111</f>
        <v>0</v>
      </c>
      <c r="Q111" s="220">
        <v>0</v>
      </c>
      <c r="R111" s="220">
        <f>Q111*H111</f>
        <v>0</v>
      </c>
      <c r="S111" s="220">
        <v>0</v>
      </c>
      <c r="T111" s="221">
        <f>S111*H111</f>
        <v>0</v>
      </c>
      <c r="U111" s="37"/>
      <c r="V111" s="37"/>
      <c r="W111" s="37"/>
      <c r="X111" s="37"/>
      <c r="Y111" s="37"/>
      <c r="Z111" s="37"/>
      <c r="AA111" s="37"/>
      <c r="AB111" s="37"/>
      <c r="AC111" s="37"/>
      <c r="AD111" s="37"/>
      <c r="AE111" s="37"/>
      <c r="AR111" s="222" t="s">
        <v>144</v>
      </c>
      <c r="AT111" s="222" t="s">
        <v>139</v>
      </c>
      <c r="AU111" s="222" t="s">
        <v>80</v>
      </c>
      <c r="AY111" s="16" t="s">
        <v>136</v>
      </c>
      <c r="BE111" s="223">
        <f>IF(N111="základní",J111,0)</f>
        <v>0</v>
      </c>
      <c r="BF111" s="223">
        <f>IF(N111="snížená",J111,0)</f>
        <v>0</v>
      </c>
      <c r="BG111" s="223">
        <f>IF(N111="zákl. přenesená",J111,0)</f>
        <v>0</v>
      </c>
      <c r="BH111" s="223">
        <f>IF(N111="sníž. přenesená",J111,0)</f>
        <v>0</v>
      </c>
      <c r="BI111" s="223">
        <f>IF(N111="nulová",J111,0)</f>
        <v>0</v>
      </c>
      <c r="BJ111" s="16" t="s">
        <v>80</v>
      </c>
      <c r="BK111" s="223">
        <f>ROUND(I111*H111,2)</f>
        <v>0</v>
      </c>
      <c r="BL111" s="16" t="s">
        <v>144</v>
      </c>
      <c r="BM111" s="222" t="s">
        <v>191</v>
      </c>
    </row>
    <row r="112" s="2" customFormat="1">
      <c r="A112" s="37"/>
      <c r="B112" s="38"/>
      <c r="C112" s="39"/>
      <c r="D112" s="263" t="s">
        <v>663</v>
      </c>
      <c r="E112" s="39"/>
      <c r="F112" s="264" t="s">
        <v>677</v>
      </c>
      <c r="G112" s="39"/>
      <c r="H112" s="39"/>
      <c r="I112" s="265"/>
      <c r="J112" s="39"/>
      <c r="K112" s="39"/>
      <c r="L112" s="43"/>
      <c r="M112" s="266"/>
      <c r="N112" s="267"/>
      <c r="O112" s="83"/>
      <c r="P112" s="83"/>
      <c r="Q112" s="83"/>
      <c r="R112" s="83"/>
      <c r="S112" s="83"/>
      <c r="T112" s="84"/>
      <c r="U112" s="37"/>
      <c r="V112" s="37"/>
      <c r="W112" s="37"/>
      <c r="X112" s="37"/>
      <c r="Y112" s="37"/>
      <c r="Z112" s="37"/>
      <c r="AA112" s="37"/>
      <c r="AB112" s="37"/>
      <c r="AC112" s="37"/>
      <c r="AD112" s="37"/>
      <c r="AE112" s="37"/>
      <c r="AT112" s="16" t="s">
        <v>663</v>
      </c>
      <c r="AU112" s="16" t="s">
        <v>80</v>
      </c>
    </row>
    <row r="113" s="2" customFormat="1" ht="21.75" customHeight="1">
      <c r="A113" s="37"/>
      <c r="B113" s="38"/>
      <c r="C113" s="211" t="s">
        <v>168</v>
      </c>
      <c r="D113" s="211" t="s">
        <v>139</v>
      </c>
      <c r="E113" s="212" t="s">
        <v>678</v>
      </c>
      <c r="F113" s="213" t="s">
        <v>679</v>
      </c>
      <c r="G113" s="214" t="s">
        <v>171</v>
      </c>
      <c r="H113" s="215">
        <v>16</v>
      </c>
      <c r="I113" s="216"/>
      <c r="J113" s="217">
        <f>ROUND(I113*H113,2)</f>
        <v>0</v>
      </c>
      <c r="K113" s="213" t="s">
        <v>662</v>
      </c>
      <c r="L113" s="43"/>
      <c r="M113" s="218" t="s">
        <v>19</v>
      </c>
      <c r="N113" s="219" t="s">
        <v>43</v>
      </c>
      <c r="O113" s="83"/>
      <c r="P113" s="220">
        <f>O113*H113</f>
        <v>0</v>
      </c>
      <c r="Q113" s="220">
        <v>0.0219291816</v>
      </c>
      <c r="R113" s="220">
        <f>Q113*H113</f>
        <v>0.3508669056</v>
      </c>
      <c r="S113" s="220">
        <v>0</v>
      </c>
      <c r="T113" s="221">
        <f>S113*H113</f>
        <v>0</v>
      </c>
      <c r="U113" s="37"/>
      <c r="V113" s="37"/>
      <c r="W113" s="37"/>
      <c r="X113" s="37"/>
      <c r="Y113" s="37"/>
      <c r="Z113" s="37"/>
      <c r="AA113" s="37"/>
      <c r="AB113" s="37"/>
      <c r="AC113" s="37"/>
      <c r="AD113" s="37"/>
      <c r="AE113" s="37"/>
      <c r="AR113" s="222" t="s">
        <v>144</v>
      </c>
      <c r="AT113" s="222" t="s">
        <v>139</v>
      </c>
      <c r="AU113" s="222" t="s">
        <v>80</v>
      </c>
      <c r="AY113" s="16" t="s">
        <v>136</v>
      </c>
      <c r="BE113" s="223">
        <f>IF(N113="základní",J113,0)</f>
        <v>0</v>
      </c>
      <c r="BF113" s="223">
        <f>IF(N113="snížená",J113,0)</f>
        <v>0</v>
      </c>
      <c r="BG113" s="223">
        <f>IF(N113="zákl. přenesená",J113,0)</f>
        <v>0</v>
      </c>
      <c r="BH113" s="223">
        <f>IF(N113="sníž. přenesená",J113,0)</f>
        <v>0</v>
      </c>
      <c r="BI113" s="223">
        <f>IF(N113="nulová",J113,0)</f>
        <v>0</v>
      </c>
      <c r="BJ113" s="16" t="s">
        <v>80</v>
      </c>
      <c r="BK113" s="223">
        <f>ROUND(I113*H113,2)</f>
        <v>0</v>
      </c>
      <c r="BL113" s="16" t="s">
        <v>144</v>
      </c>
      <c r="BM113" s="222" t="s">
        <v>8</v>
      </c>
    </row>
    <row r="114" s="2" customFormat="1">
      <c r="A114" s="37"/>
      <c r="B114" s="38"/>
      <c r="C114" s="39"/>
      <c r="D114" s="263" t="s">
        <v>663</v>
      </c>
      <c r="E114" s="39"/>
      <c r="F114" s="264" t="s">
        <v>680</v>
      </c>
      <c r="G114" s="39"/>
      <c r="H114" s="39"/>
      <c r="I114" s="265"/>
      <c r="J114" s="39"/>
      <c r="K114" s="39"/>
      <c r="L114" s="43"/>
      <c r="M114" s="266"/>
      <c r="N114" s="267"/>
      <c r="O114" s="83"/>
      <c r="P114" s="83"/>
      <c r="Q114" s="83"/>
      <c r="R114" s="83"/>
      <c r="S114" s="83"/>
      <c r="T114" s="84"/>
      <c r="U114" s="37"/>
      <c r="V114" s="37"/>
      <c r="W114" s="37"/>
      <c r="X114" s="37"/>
      <c r="Y114" s="37"/>
      <c r="Z114" s="37"/>
      <c r="AA114" s="37"/>
      <c r="AB114" s="37"/>
      <c r="AC114" s="37"/>
      <c r="AD114" s="37"/>
      <c r="AE114" s="37"/>
      <c r="AT114" s="16" t="s">
        <v>663</v>
      </c>
      <c r="AU114" s="16" t="s">
        <v>80</v>
      </c>
    </row>
    <row r="115" s="13" customFormat="1">
      <c r="A115" s="13"/>
      <c r="B115" s="224"/>
      <c r="C115" s="225"/>
      <c r="D115" s="226" t="s">
        <v>146</v>
      </c>
      <c r="E115" s="227" t="s">
        <v>19</v>
      </c>
      <c r="F115" s="228" t="s">
        <v>681</v>
      </c>
      <c r="G115" s="225"/>
      <c r="H115" s="229">
        <v>16</v>
      </c>
      <c r="I115" s="230"/>
      <c r="J115" s="225"/>
      <c r="K115" s="225"/>
      <c r="L115" s="231"/>
      <c r="M115" s="232"/>
      <c r="N115" s="233"/>
      <c r="O115" s="233"/>
      <c r="P115" s="233"/>
      <c r="Q115" s="233"/>
      <c r="R115" s="233"/>
      <c r="S115" s="233"/>
      <c r="T115" s="234"/>
      <c r="U115" s="13"/>
      <c r="V115" s="13"/>
      <c r="W115" s="13"/>
      <c r="X115" s="13"/>
      <c r="Y115" s="13"/>
      <c r="Z115" s="13"/>
      <c r="AA115" s="13"/>
      <c r="AB115" s="13"/>
      <c r="AC115" s="13"/>
      <c r="AD115" s="13"/>
      <c r="AE115" s="13"/>
      <c r="AT115" s="235" t="s">
        <v>146</v>
      </c>
      <c r="AU115" s="235" t="s">
        <v>80</v>
      </c>
      <c r="AV115" s="13" t="s">
        <v>82</v>
      </c>
      <c r="AW115" s="13" t="s">
        <v>33</v>
      </c>
      <c r="AX115" s="13" t="s">
        <v>72</v>
      </c>
      <c r="AY115" s="235" t="s">
        <v>136</v>
      </c>
    </row>
    <row r="116" s="14" customFormat="1">
      <c r="A116" s="14"/>
      <c r="B116" s="236"/>
      <c r="C116" s="237"/>
      <c r="D116" s="226" t="s">
        <v>146</v>
      </c>
      <c r="E116" s="238" t="s">
        <v>19</v>
      </c>
      <c r="F116" s="239" t="s">
        <v>158</v>
      </c>
      <c r="G116" s="237"/>
      <c r="H116" s="240">
        <v>16</v>
      </c>
      <c r="I116" s="241"/>
      <c r="J116" s="237"/>
      <c r="K116" s="237"/>
      <c r="L116" s="242"/>
      <c r="M116" s="243"/>
      <c r="N116" s="244"/>
      <c r="O116" s="244"/>
      <c r="P116" s="244"/>
      <c r="Q116" s="244"/>
      <c r="R116" s="244"/>
      <c r="S116" s="244"/>
      <c r="T116" s="245"/>
      <c r="U116" s="14"/>
      <c r="V116" s="14"/>
      <c r="W116" s="14"/>
      <c r="X116" s="14"/>
      <c r="Y116" s="14"/>
      <c r="Z116" s="14"/>
      <c r="AA116" s="14"/>
      <c r="AB116" s="14"/>
      <c r="AC116" s="14"/>
      <c r="AD116" s="14"/>
      <c r="AE116" s="14"/>
      <c r="AT116" s="246" t="s">
        <v>146</v>
      </c>
      <c r="AU116" s="246" t="s">
        <v>80</v>
      </c>
      <c r="AV116" s="14" t="s">
        <v>144</v>
      </c>
      <c r="AW116" s="14" t="s">
        <v>33</v>
      </c>
      <c r="AX116" s="14" t="s">
        <v>80</v>
      </c>
      <c r="AY116" s="246" t="s">
        <v>136</v>
      </c>
    </row>
    <row r="117" s="2" customFormat="1" ht="33" customHeight="1">
      <c r="A117" s="37"/>
      <c r="B117" s="38"/>
      <c r="C117" s="211" t="s">
        <v>174</v>
      </c>
      <c r="D117" s="211" t="s">
        <v>139</v>
      </c>
      <c r="E117" s="212" t="s">
        <v>682</v>
      </c>
      <c r="F117" s="213" t="s">
        <v>683</v>
      </c>
      <c r="G117" s="214" t="s">
        <v>684</v>
      </c>
      <c r="H117" s="215">
        <v>64</v>
      </c>
      <c r="I117" s="216"/>
      <c r="J117" s="217">
        <f>ROUND(I117*H117,2)</f>
        <v>0</v>
      </c>
      <c r="K117" s="213" t="s">
        <v>662</v>
      </c>
      <c r="L117" s="43"/>
      <c r="M117" s="218" t="s">
        <v>19</v>
      </c>
      <c r="N117" s="219" t="s">
        <v>43</v>
      </c>
      <c r="O117" s="83"/>
      <c r="P117" s="220">
        <f>O117*H117</f>
        <v>0</v>
      </c>
      <c r="Q117" s="220">
        <v>4.07925E-05</v>
      </c>
      <c r="R117" s="220">
        <f>Q117*H117</f>
        <v>0.00261072</v>
      </c>
      <c r="S117" s="220">
        <v>0</v>
      </c>
      <c r="T117" s="221">
        <f>S117*H117</f>
        <v>0</v>
      </c>
      <c r="U117" s="37"/>
      <c r="V117" s="37"/>
      <c r="W117" s="37"/>
      <c r="X117" s="37"/>
      <c r="Y117" s="37"/>
      <c r="Z117" s="37"/>
      <c r="AA117" s="37"/>
      <c r="AB117" s="37"/>
      <c r="AC117" s="37"/>
      <c r="AD117" s="37"/>
      <c r="AE117" s="37"/>
      <c r="AR117" s="222" t="s">
        <v>144</v>
      </c>
      <c r="AT117" s="222" t="s">
        <v>139</v>
      </c>
      <c r="AU117" s="222" t="s">
        <v>80</v>
      </c>
      <c r="AY117" s="16" t="s">
        <v>136</v>
      </c>
      <c r="BE117" s="223">
        <f>IF(N117="základní",J117,0)</f>
        <v>0</v>
      </c>
      <c r="BF117" s="223">
        <f>IF(N117="snížená",J117,0)</f>
        <v>0</v>
      </c>
      <c r="BG117" s="223">
        <f>IF(N117="zákl. přenesená",J117,0)</f>
        <v>0</v>
      </c>
      <c r="BH117" s="223">
        <f>IF(N117="sníž. přenesená",J117,0)</f>
        <v>0</v>
      </c>
      <c r="BI117" s="223">
        <f>IF(N117="nulová",J117,0)</f>
        <v>0</v>
      </c>
      <c r="BJ117" s="16" t="s">
        <v>80</v>
      </c>
      <c r="BK117" s="223">
        <f>ROUND(I117*H117,2)</f>
        <v>0</v>
      </c>
      <c r="BL117" s="16" t="s">
        <v>144</v>
      </c>
      <c r="BM117" s="222" t="s">
        <v>208</v>
      </c>
    </row>
    <row r="118" s="2" customFormat="1">
      <c r="A118" s="37"/>
      <c r="B118" s="38"/>
      <c r="C118" s="39"/>
      <c r="D118" s="263" t="s">
        <v>663</v>
      </c>
      <c r="E118" s="39"/>
      <c r="F118" s="264" t="s">
        <v>685</v>
      </c>
      <c r="G118" s="39"/>
      <c r="H118" s="39"/>
      <c r="I118" s="265"/>
      <c r="J118" s="39"/>
      <c r="K118" s="39"/>
      <c r="L118" s="43"/>
      <c r="M118" s="266"/>
      <c r="N118" s="267"/>
      <c r="O118" s="83"/>
      <c r="P118" s="83"/>
      <c r="Q118" s="83"/>
      <c r="R118" s="83"/>
      <c r="S118" s="83"/>
      <c r="T118" s="84"/>
      <c r="U118" s="37"/>
      <c r="V118" s="37"/>
      <c r="W118" s="37"/>
      <c r="X118" s="37"/>
      <c r="Y118" s="37"/>
      <c r="Z118" s="37"/>
      <c r="AA118" s="37"/>
      <c r="AB118" s="37"/>
      <c r="AC118" s="37"/>
      <c r="AD118" s="37"/>
      <c r="AE118" s="37"/>
      <c r="AT118" s="16" t="s">
        <v>663</v>
      </c>
      <c r="AU118" s="16" t="s">
        <v>80</v>
      </c>
    </row>
    <row r="119" s="13" customFormat="1">
      <c r="A119" s="13"/>
      <c r="B119" s="224"/>
      <c r="C119" s="225"/>
      <c r="D119" s="226" t="s">
        <v>146</v>
      </c>
      <c r="E119" s="227" t="s">
        <v>19</v>
      </c>
      <c r="F119" s="228" t="s">
        <v>686</v>
      </c>
      <c r="G119" s="225"/>
      <c r="H119" s="229">
        <v>64</v>
      </c>
      <c r="I119" s="230"/>
      <c r="J119" s="225"/>
      <c r="K119" s="225"/>
      <c r="L119" s="231"/>
      <c r="M119" s="232"/>
      <c r="N119" s="233"/>
      <c r="O119" s="233"/>
      <c r="P119" s="233"/>
      <c r="Q119" s="233"/>
      <c r="R119" s="233"/>
      <c r="S119" s="233"/>
      <c r="T119" s="234"/>
      <c r="U119" s="13"/>
      <c r="V119" s="13"/>
      <c r="W119" s="13"/>
      <c r="X119" s="13"/>
      <c r="Y119" s="13"/>
      <c r="Z119" s="13"/>
      <c r="AA119" s="13"/>
      <c r="AB119" s="13"/>
      <c r="AC119" s="13"/>
      <c r="AD119" s="13"/>
      <c r="AE119" s="13"/>
      <c r="AT119" s="235" t="s">
        <v>146</v>
      </c>
      <c r="AU119" s="235" t="s">
        <v>80</v>
      </c>
      <c r="AV119" s="13" t="s">
        <v>82</v>
      </c>
      <c r="AW119" s="13" t="s">
        <v>33</v>
      </c>
      <c r="AX119" s="13" t="s">
        <v>72</v>
      </c>
      <c r="AY119" s="235" t="s">
        <v>136</v>
      </c>
    </row>
    <row r="120" s="14" customFormat="1">
      <c r="A120" s="14"/>
      <c r="B120" s="236"/>
      <c r="C120" s="237"/>
      <c r="D120" s="226" t="s">
        <v>146</v>
      </c>
      <c r="E120" s="238" t="s">
        <v>19</v>
      </c>
      <c r="F120" s="239" t="s">
        <v>158</v>
      </c>
      <c r="G120" s="237"/>
      <c r="H120" s="240">
        <v>64</v>
      </c>
      <c r="I120" s="241"/>
      <c r="J120" s="237"/>
      <c r="K120" s="237"/>
      <c r="L120" s="242"/>
      <c r="M120" s="243"/>
      <c r="N120" s="244"/>
      <c r="O120" s="244"/>
      <c r="P120" s="244"/>
      <c r="Q120" s="244"/>
      <c r="R120" s="244"/>
      <c r="S120" s="244"/>
      <c r="T120" s="245"/>
      <c r="U120" s="14"/>
      <c r="V120" s="14"/>
      <c r="W120" s="14"/>
      <c r="X120" s="14"/>
      <c r="Y120" s="14"/>
      <c r="Z120" s="14"/>
      <c r="AA120" s="14"/>
      <c r="AB120" s="14"/>
      <c r="AC120" s="14"/>
      <c r="AD120" s="14"/>
      <c r="AE120" s="14"/>
      <c r="AT120" s="246" t="s">
        <v>146</v>
      </c>
      <c r="AU120" s="246" t="s">
        <v>80</v>
      </c>
      <c r="AV120" s="14" t="s">
        <v>144</v>
      </c>
      <c r="AW120" s="14" t="s">
        <v>33</v>
      </c>
      <c r="AX120" s="14" t="s">
        <v>80</v>
      </c>
      <c r="AY120" s="246" t="s">
        <v>136</v>
      </c>
    </row>
    <row r="121" s="2" customFormat="1" ht="49.05" customHeight="1">
      <c r="A121" s="37"/>
      <c r="B121" s="38"/>
      <c r="C121" s="211" t="s">
        <v>178</v>
      </c>
      <c r="D121" s="211" t="s">
        <v>139</v>
      </c>
      <c r="E121" s="212" t="s">
        <v>687</v>
      </c>
      <c r="F121" s="213" t="s">
        <v>688</v>
      </c>
      <c r="G121" s="214" t="s">
        <v>251</v>
      </c>
      <c r="H121" s="215">
        <v>17.699999999999999</v>
      </c>
      <c r="I121" s="216"/>
      <c r="J121" s="217">
        <f>ROUND(I121*H121,2)</f>
        <v>0</v>
      </c>
      <c r="K121" s="213" t="s">
        <v>662</v>
      </c>
      <c r="L121" s="43"/>
      <c r="M121" s="218" t="s">
        <v>19</v>
      </c>
      <c r="N121" s="219" t="s">
        <v>43</v>
      </c>
      <c r="O121" s="83"/>
      <c r="P121" s="220">
        <f>O121*H121</f>
        <v>0</v>
      </c>
      <c r="Q121" s="220">
        <v>0</v>
      </c>
      <c r="R121" s="220">
        <f>Q121*H121</f>
        <v>0</v>
      </c>
      <c r="S121" s="220">
        <v>0</v>
      </c>
      <c r="T121" s="221">
        <f>S121*H121</f>
        <v>0</v>
      </c>
      <c r="U121" s="37"/>
      <c r="V121" s="37"/>
      <c r="W121" s="37"/>
      <c r="X121" s="37"/>
      <c r="Y121" s="37"/>
      <c r="Z121" s="37"/>
      <c r="AA121" s="37"/>
      <c r="AB121" s="37"/>
      <c r="AC121" s="37"/>
      <c r="AD121" s="37"/>
      <c r="AE121" s="37"/>
      <c r="AR121" s="222" t="s">
        <v>144</v>
      </c>
      <c r="AT121" s="222" t="s">
        <v>139</v>
      </c>
      <c r="AU121" s="222" t="s">
        <v>80</v>
      </c>
      <c r="AY121" s="16" t="s">
        <v>136</v>
      </c>
      <c r="BE121" s="223">
        <f>IF(N121="základní",J121,0)</f>
        <v>0</v>
      </c>
      <c r="BF121" s="223">
        <f>IF(N121="snížená",J121,0)</f>
        <v>0</v>
      </c>
      <c r="BG121" s="223">
        <f>IF(N121="zákl. přenesená",J121,0)</f>
        <v>0</v>
      </c>
      <c r="BH121" s="223">
        <f>IF(N121="sníž. přenesená",J121,0)</f>
        <v>0</v>
      </c>
      <c r="BI121" s="223">
        <f>IF(N121="nulová",J121,0)</f>
        <v>0</v>
      </c>
      <c r="BJ121" s="16" t="s">
        <v>80</v>
      </c>
      <c r="BK121" s="223">
        <f>ROUND(I121*H121,2)</f>
        <v>0</v>
      </c>
      <c r="BL121" s="16" t="s">
        <v>144</v>
      </c>
      <c r="BM121" s="222" t="s">
        <v>218</v>
      </c>
    </row>
    <row r="122" s="2" customFormat="1">
      <c r="A122" s="37"/>
      <c r="B122" s="38"/>
      <c r="C122" s="39"/>
      <c r="D122" s="263" t="s">
        <v>663</v>
      </c>
      <c r="E122" s="39"/>
      <c r="F122" s="264" t="s">
        <v>689</v>
      </c>
      <c r="G122" s="39"/>
      <c r="H122" s="39"/>
      <c r="I122" s="265"/>
      <c r="J122" s="39"/>
      <c r="K122" s="39"/>
      <c r="L122" s="43"/>
      <c r="M122" s="266"/>
      <c r="N122" s="267"/>
      <c r="O122" s="83"/>
      <c r="P122" s="83"/>
      <c r="Q122" s="83"/>
      <c r="R122" s="83"/>
      <c r="S122" s="83"/>
      <c r="T122" s="84"/>
      <c r="U122" s="37"/>
      <c r="V122" s="37"/>
      <c r="W122" s="37"/>
      <c r="X122" s="37"/>
      <c r="Y122" s="37"/>
      <c r="Z122" s="37"/>
      <c r="AA122" s="37"/>
      <c r="AB122" s="37"/>
      <c r="AC122" s="37"/>
      <c r="AD122" s="37"/>
      <c r="AE122" s="37"/>
      <c r="AT122" s="16" t="s">
        <v>663</v>
      </c>
      <c r="AU122" s="16" t="s">
        <v>80</v>
      </c>
    </row>
    <row r="123" s="2" customFormat="1" ht="37.8" customHeight="1">
      <c r="A123" s="37"/>
      <c r="B123" s="38"/>
      <c r="C123" s="211" t="s">
        <v>186</v>
      </c>
      <c r="D123" s="211" t="s">
        <v>139</v>
      </c>
      <c r="E123" s="212" t="s">
        <v>690</v>
      </c>
      <c r="F123" s="213" t="s">
        <v>691</v>
      </c>
      <c r="G123" s="214" t="s">
        <v>251</v>
      </c>
      <c r="H123" s="215">
        <v>17.699999999999999</v>
      </c>
      <c r="I123" s="216"/>
      <c r="J123" s="217">
        <f>ROUND(I123*H123,2)</f>
        <v>0</v>
      </c>
      <c r="K123" s="213" t="s">
        <v>662</v>
      </c>
      <c r="L123" s="43"/>
      <c r="M123" s="218" t="s">
        <v>19</v>
      </c>
      <c r="N123" s="219" t="s">
        <v>43</v>
      </c>
      <c r="O123" s="83"/>
      <c r="P123" s="220">
        <f>O123*H123</f>
        <v>0</v>
      </c>
      <c r="Q123" s="220">
        <v>0</v>
      </c>
      <c r="R123" s="220">
        <f>Q123*H123</f>
        <v>0</v>
      </c>
      <c r="S123" s="220">
        <v>0</v>
      </c>
      <c r="T123" s="221">
        <f>S123*H123</f>
        <v>0</v>
      </c>
      <c r="U123" s="37"/>
      <c r="V123" s="37"/>
      <c r="W123" s="37"/>
      <c r="X123" s="37"/>
      <c r="Y123" s="37"/>
      <c r="Z123" s="37"/>
      <c r="AA123" s="37"/>
      <c r="AB123" s="37"/>
      <c r="AC123" s="37"/>
      <c r="AD123" s="37"/>
      <c r="AE123" s="37"/>
      <c r="AR123" s="222" t="s">
        <v>144</v>
      </c>
      <c r="AT123" s="222" t="s">
        <v>139</v>
      </c>
      <c r="AU123" s="222" t="s">
        <v>80</v>
      </c>
      <c r="AY123" s="16" t="s">
        <v>136</v>
      </c>
      <c r="BE123" s="223">
        <f>IF(N123="základní",J123,0)</f>
        <v>0</v>
      </c>
      <c r="BF123" s="223">
        <f>IF(N123="snížená",J123,0)</f>
        <v>0</v>
      </c>
      <c r="BG123" s="223">
        <f>IF(N123="zákl. přenesená",J123,0)</f>
        <v>0</v>
      </c>
      <c r="BH123" s="223">
        <f>IF(N123="sníž. přenesená",J123,0)</f>
        <v>0</v>
      </c>
      <c r="BI123" s="223">
        <f>IF(N123="nulová",J123,0)</f>
        <v>0</v>
      </c>
      <c r="BJ123" s="16" t="s">
        <v>80</v>
      </c>
      <c r="BK123" s="223">
        <f>ROUND(I123*H123,2)</f>
        <v>0</v>
      </c>
      <c r="BL123" s="16" t="s">
        <v>144</v>
      </c>
      <c r="BM123" s="222" t="s">
        <v>226</v>
      </c>
    </row>
    <row r="124" s="2" customFormat="1">
      <c r="A124" s="37"/>
      <c r="B124" s="38"/>
      <c r="C124" s="39"/>
      <c r="D124" s="263" t="s">
        <v>663</v>
      </c>
      <c r="E124" s="39"/>
      <c r="F124" s="264" t="s">
        <v>692</v>
      </c>
      <c r="G124" s="39"/>
      <c r="H124" s="39"/>
      <c r="I124" s="265"/>
      <c r="J124" s="39"/>
      <c r="K124" s="39"/>
      <c r="L124" s="43"/>
      <c r="M124" s="266"/>
      <c r="N124" s="267"/>
      <c r="O124" s="83"/>
      <c r="P124" s="83"/>
      <c r="Q124" s="83"/>
      <c r="R124" s="83"/>
      <c r="S124" s="83"/>
      <c r="T124" s="84"/>
      <c r="U124" s="37"/>
      <c r="V124" s="37"/>
      <c r="W124" s="37"/>
      <c r="X124" s="37"/>
      <c r="Y124" s="37"/>
      <c r="Z124" s="37"/>
      <c r="AA124" s="37"/>
      <c r="AB124" s="37"/>
      <c r="AC124" s="37"/>
      <c r="AD124" s="37"/>
      <c r="AE124" s="37"/>
      <c r="AT124" s="16" t="s">
        <v>663</v>
      </c>
      <c r="AU124" s="16" t="s">
        <v>80</v>
      </c>
    </row>
    <row r="125" s="13" customFormat="1">
      <c r="A125" s="13"/>
      <c r="B125" s="224"/>
      <c r="C125" s="225"/>
      <c r="D125" s="226" t="s">
        <v>146</v>
      </c>
      <c r="E125" s="227" t="s">
        <v>19</v>
      </c>
      <c r="F125" s="228" t="s">
        <v>693</v>
      </c>
      <c r="G125" s="225"/>
      <c r="H125" s="229">
        <v>10.5</v>
      </c>
      <c r="I125" s="230"/>
      <c r="J125" s="225"/>
      <c r="K125" s="225"/>
      <c r="L125" s="231"/>
      <c r="M125" s="232"/>
      <c r="N125" s="233"/>
      <c r="O125" s="233"/>
      <c r="P125" s="233"/>
      <c r="Q125" s="233"/>
      <c r="R125" s="233"/>
      <c r="S125" s="233"/>
      <c r="T125" s="234"/>
      <c r="U125" s="13"/>
      <c r="V125" s="13"/>
      <c r="W125" s="13"/>
      <c r="X125" s="13"/>
      <c r="Y125" s="13"/>
      <c r="Z125" s="13"/>
      <c r="AA125" s="13"/>
      <c r="AB125" s="13"/>
      <c r="AC125" s="13"/>
      <c r="AD125" s="13"/>
      <c r="AE125" s="13"/>
      <c r="AT125" s="235" t="s">
        <v>146</v>
      </c>
      <c r="AU125" s="235" t="s">
        <v>80</v>
      </c>
      <c r="AV125" s="13" t="s">
        <v>82</v>
      </c>
      <c r="AW125" s="13" t="s">
        <v>33</v>
      </c>
      <c r="AX125" s="13" t="s">
        <v>72</v>
      </c>
      <c r="AY125" s="235" t="s">
        <v>136</v>
      </c>
    </row>
    <row r="126" s="13" customFormat="1">
      <c r="A126" s="13"/>
      <c r="B126" s="224"/>
      <c r="C126" s="225"/>
      <c r="D126" s="226" t="s">
        <v>146</v>
      </c>
      <c r="E126" s="227" t="s">
        <v>19</v>
      </c>
      <c r="F126" s="228" t="s">
        <v>694</v>
      </c>
      <c r="G126" s="225"/>
      <c r="H126" s="229">
        <v>7.2000000000000002</v>
      </c>
      <c r="I126" s="230"/>
      <c r="J126" s="225"/>
      <c r="K126" s="225"/>
      <c r="L126" s="231"/>
      <c r="M126" s="232"/>
      <c r="N126" s="233"/>
      <c r="O126" s="233"/>
      <c r="P126" s="233"/>
      <c r="Q126" s="233"/>
      <c r="R126" s="233"/>
      <c r="S126" s="233"/>
      <c r="T126" s="234"/>
      <c r="U126" s="13"/>
      <c r="V126" s="13"/>
      <c r="W126" s="13"/>
      <c r="X126" s="13"/>
      <c r="Y126" s="13"/>
      <c r="Z126" s="13"/>
      <c r="AA126" s="13"/>
      <c r="AB126" s="13"/>
      <c r="AC126" s="13"/>
      <c r="AD126" s="13"/>
      <c r="AE126" s="13"/>
      <c r="AT126" s="235" t="s">
        <v>146</v>
      </c>
      <c r="AU126" s="235" t="s">
        <v>80</v>
      </c>
      <c r="AV126" s="13" t="s">
        <v>82</v>
      </c>
      <c r="AW126" s="13" t="s">
        <v>33</v>
      </c>
      <c r="AX126" s="13" t="s">
        <v>72</v>
      </c>
      <c r="AY126" s="235" t="s">
        <v>136</v>
      </c>
    </row>
    <row r="127" s="14" customFormat="1">
      <c r="A127" s="14"/>
      <c r="B127" s="236"/>
      <c r="C127" s="237"/>
      <c r="D127" s="226" t="s">
        <v>146</v>
      </c>
      <c r="E127" s="238" t="s">
        <v>19</v>
      </c>
      <c r="F127" s="239" t="s">
        <v>158</v>
      </c>
      <c r="G127" s="237"/>
      <c r="H127" s="240">
        <v>17.699999999999999</v>
      </c>
      <c r="I127" s="241"/>
      <c r="J127" s="237"/>
      <c r="K127" s="237"/>
      <c r="L127" s="242"/>
      <c r="M127" s="243"/>
      <c r="N127" s="244"/>
      <c r="O127" s="244"/>
      <c r="P127" s="244"/>
      <c r="Q127" s="244"/>
      <c r="R127" s="244"/>
      <c r="S127" s="244"/>
      <c r="T127" s="245"/>
      <c r="U127" s="14"/>
      <c r="V127" s="14"/>
      <c r="W127" s="14"/>
      <c r="X127" s="14"/>
      <c r="Y127" s="14"/>
      <c r="Z127" s="14"/>
      <c r="AA127" s="14"/>
      <c r="AB127" s="14"/>
      <c r="AC127" s="14"/>
      <c r="AD127" s="14"/>
      <c r="AE127" s="14"/>
      <c r="AT127" s="246" t="s">
        <v>146</v>
      </c>
      <c r="AU127" s="246" t="s">
        <v>80</v>
      </c>
      <c r="AV127" s="14" t="s">
        <v>144</v>
      </c>
      <c r="AW127" s="14" t="s">
        <v>33</v>
      </c>
      <c r="AX127" s="14" t="s">
        <v>80</v>
      </c>
      <c r="AY127" s="246" t="s">
        <v>136</v>
      </c>
    </row>
    <row r="128" s="2" customFormat="1" ht="44.25" customHeight="1">
      <c r="A128" s="37"/>
      <c r="B128" s="38"/>
      <c r="C128" s="211" t="s">
        <v>191</v>
      </c>
      <c r="D128" s="211" t="s">
        <v>139</v>
      </c>
      <c r="E128" s="212" t="s">
        <v>695</v>
      </c>
      <c r="F128" s="213" t="s">
        <v>696</v>
      </c>
      <c r="G128" s="214" t="s">
        <v>251</v>
      </c>
      <c r="H128" s="215">
        <v>5</v>
      </c>
      <c r="I128" s="216"/>
      <c r="J128" s="217">
        <f>ROUND(I128*H128,2)</f>
        <v>0</v>
      </c>
      <c r="K128" s="213" t="s">
        <v>662</v>
      </c>
      <c r="L128" s="43"/>
      <c r="M128" s="218" t="s">
        <v>19</v>
      </c>
      <c r="N128" s="219" t="s">
        <v>43</v>
      </c>
      <c r="O128" s="83"/>
      <c r="P128" s="220">
        <f>O128*H128</f>
        <v>0</v>
      </c>
      <c r="Q128" s="220">
        <v>0</v>
      </c>
      <c r="R128" s="220">
        <f>Q128*H128</f>
        <v>0</v>
      </c>
      <c r="S128" s="220">
        <v>0</v>
      </c>
      <c r="T128" s="221">
        <f>S128*H128</f>
        <v>0</v>
      </c>
      <c r="U128" s="37"/>
      <c r="V128" s="37"/>
      <c r="W128" s="37"/>
      <c r="X128" s="37"/>
      <c r="Y128" s="37"/>
      <c r="Z128" s="37"/>
      <c r="AA128" s="37"/>
      <c r="AB128" s="37"/>
      <c r="AC128" s="37"/>
      <c r="AD128" s="37"/>
      <c r="AE128" s="37"/>
      <c r="AR128" s="222" t="s">
        <v>144</v>
      </c>
      <c r="AT128" s="222" t="s">
        <v>139</v>
      </c>
      <c r="AU128" s="222" t="s">
        <v>80</v>
      </c>
      <c r="AY128" s="16" t="s">
        <v>136</v>
      </c>
      <c r="BE128" s="223">
        <f>IF(N128="základní",J128,0)</f>
        <v>0</v>
      </c>
      <c r="BF128" s="223">
        <f>IF(N128="snížená",J128,0)</f>
        <v>0</v>
      </c>
      <c r="BG128" s="223">
        <f>IF(N128="zákl. přenesená",J128,0)</f>
        <v>0</v>
      </c>
      <c r="BH128" s="223">
        <f>IF(N128="sníž. přenesená",J128,0)</f>
        <v>0</v>
      </c>
      <c r="BI128" s="223">
        <f>IF(N128="nulová",J128,0)</f>
        <v>0</v>
      </c>
      <c r="BJ128" s="16" t="s">
        <v>80</v>
      </c>
      <c r="BK128" s="223">
        <f>ROUND(I128*H128,2)</f>
        <v>0</v>
      </c>
      <c r="BL128" s="16" t="s">
        <v>144</v>
      </c>
      <c r="BM128" s="222" t="s">
        <v>235</v>
      </c>
    </row>
    <row r="129" s="2" customFormat="1">
      <c r="A129" s="37"/>
      <c r="B129" s="38"/>
      <c r="C129" s="39"/>
      <c r="D129" s="263" t="s">
        <v>663</v>
      </c>
      <c r="E129" s="39"/>
      <c r="F129" s="264" t="s">
        <v>697</v>
      </c>
      <c r="G129" s="39"/>
      <c r="H129" s="39"/>
      <c r="I129" s="265"/>
      <c r="J129" s="39"/>
      <c r="K129" s="39"/>
      <c r="L129" s="43"/>
      <c r="M129" s="266"/>
      <c r="N129" s="267"/>
      <c r="O129" s="83"/>
      <c r="P129" s="83"/>
      <c r="Q129" s="83"/>
      <c r="R129" s="83"/>
      <c r="S129" s="83"/>
      <c r="T129" s="84"/>
      <c r="U129" s="37"/>
      <c r="V129" s="37"/>
      <c r="W129" s="37"/>
      <c r="X129" s="37"/>
      <c r="Y129" s="37"/>
      <c r="Z129" s="37"/>
      <c r="AA129" s="37"/>
      <c r="AB129" s="37"/>
      <c r="AC129" s="37"/>
      <c r="AD129" s="37"/>
      <c r="AE129" s="37"/>
      <c r="AT129" s="16" t="s">
        <v>663</v>
      </c>
      <c r="AU129" s="16" t="s">
        <v>80</v>
      </c>
    </row>
    <row r="130" s="13" customFormat="1">
      <c r="A130" s="13"/>
      <c r="B130" s="224"/>
      <c r="C130" s="225"/>
      <c r="D130" s="226" t="s">
        <v>146</v>
      </c>
      <c r="E130" s="227" t="s">
        <v>19</v>
      </c>
      <c r="F130" s="228" t="s">
        <v>698</v>
      </c>
      <c r="G130" s="225"/>
      <c r="H130" s="229">
        <v>5</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80</v>
      </c>
      <c r="AV130" s="13" t="s">
        <v>82</v>
      </c>
      <c r="AW130" s="13" t="s">
        <v>33</v>
      </c>
      <c r="AX130" s="13" t="s">
        <v>72</v>
      </c>
      <c r="AY130" s="235" t="s">
        <v>136</v>
      </c>
    </row>
    <row r="131" s="14" customFormat="1">
      <c r="A131" s="14"/>
      <c r="B131" s="236"/>
      <c r="C131" s="237"/>
      <c r="D131" s="226" t="s">
        <v>146</v>
      </c>
      <c r="E131" s="238" t="s">
        <v>19</v>
      </c>
      <c r="F131" s="239" t="s">
        <v>158</v>
      </c>
      <c r="G131" s="237"/>
      <c r="H131" s="240">
        <v>5</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146</v>
      </c>
      <c r="AU131" s="246" t="s">
        <v>80</v>
      </c>
      <c r="AV131" s="14" t="s">
        <v>144</v>
      </c>
      <c r="AW131" s="14" t="s">
        <v>33</v>
      </c>
      <c r="AX131" s="14" t="s">
        <v>80</v>
      </c>
      <c r="AY131" s="246" t="s">
        <v>136</v>
      </c>
    </row>
    <row r="132" s="2" customFormat="1" ht="44.25" customHeight="1">
      <c r="A132" s="37"/>
      <c r="B132" s="38"/>
      <c r="C132" s="211" t="s">
        <v>196</v>
      </c>
      <c r="D132" s="211" t="s">
        <v>139</v>
      </c>
      <c r="E132" s="212" t="s">
        <v>699</v>
      </c>
      <c r="F132" s="213" t="s">
        <v>700</v>
      </c>
      <c r="G132" s="214" t="s">
        <v>251</v>
      </c>
      <c r="H132" s="215">
        <v>5</v>
      </c>
      <c r="I132" s="216"/>
      <c r="J132" s="217">
        <f>ROUND(I132*H132,2)</f>
        <v>0</v>
      </c>
      <c r="K132" s="213" t="s">
        <v>662</v>
      </c>
      <c r="L132" s="43"/>
      <c r="M132" s="218" t="s">
        <v>19</v>
      </c>
      <c r="N132" s="219" t="s">
        <v>43</v>
      </c>
      <c r="O132" s="83"/>
      <c r="P132" s="220">
        <f>O132*H132</f>
        <v>0</v>
      </c>
      <c r="Q132" s="220">
        <v>0</v>
      </c>
      <c r="R132" s="220">
        <f>Q132*H132</f>
        <v>0</v>
      </c>
      <c r="S132" s="220">
        <v>0</v>
      </c>
      <c r="T132" s="221">
        <f>S132*H132</f>
        <v>0</v>
      </c>
      <c r="U132" s="37"/>
      <c r="V132" s="37"/>
      <c r="W132" s="37"/>
      <c r="X132" s="37"/>
      <c r="Y132" s="37"/>
      <c r="Z132" s="37"/>
      <c r="AA132" s="37"/>
      <c r="AB132" s="37"/>
      <c r="AC132" s="37"/>
      <c r="AD132" s="37"/>
      <c r="AE132" s="37"/>
      <c r="AR132" s="222" t="s">
        <v>144</v>
      </c>
      <c r="AT132" s="222" t="s">
        <v>139</v>
      </c>
      <c r="AU132" s="222" t="s">
        <v>80</v>
      </c>
      <c r="AY132" s="16" t="s">
        <v>136</v>
      </c>
      <c r="BE132" s="223">
        <f>IF(N132="základní",J132,0)</f>
        <v>0</v>
      </c>
      <c r="BF132" s="223">
        <f>IF(N132="snížená",J132,0)</f>
        <v>0</v>
      </c>
      <c r="BG132" s="223">
        <f>IF(N132="zákl. přenesená",J132,0)</f>
        <v>0</v>
      </c>
      <c r="BH132" s="223">
        <f>IF(N132="sníž. přenesená",J132,0)</f>
        <v>0</v>
      </c>
      <c r="BI132" s="223">
        <f>IF(N132="nulová",J132,0)</f>
        <v>0</v>
      </c>
      <c r="BJ132" s="16" t="s">
        <v>80</v>
      </c>
      <c r="BK132" s="223">
        <f>ROUND(I132*H132,2)</f>
        <v>0</v>
      </c>
      <c r="BL132" s="16" t="s">
        <v>144</v>
      </c>
      <c r="BM132" s="222" t="s">
        <v>243</v>
      </c>
    </row>
    <row r="133" s="2" customFormat="1">
      <c r="A133" s="37"/>
      <c r="B133" s="38"/>
      <c r="C133" s="39"/>
      <c r="D133" s="263" t="s">
        <v>663</v>
      </c>
      <c r="E133" s="39"/>
      <c r="F133" s="264" t="s">
        <v>701</v>
      </c>
      <c r="G133" s="39"/>
      <c r="H133" s="39"/>
      <c r="I133" s="265"/>
      <c r="J133" s="39"/>
      <c r="K133" s="39"/>
      <c r="L133" s="43"/>
      <c r="M133" s="266"/>
      <c r="N133" s="267"/>
      <c r="O133" s="83"/>
      <c r="P133" s="83"/>
      <c r="Q133" s="83"/>
      <c r="R133" s="83"/>
      <c r="S133" s="83"/>
      <c r="T133" s="84"/>
      <c r="U133" s="37"/>
      <c r="V133" s="37"/>
      <c r="W133" s="37"/>
      <c r="X133" s="37"/>
      <c r="Y133" s="37"/>
      <c r="Z133" s="37"/>
      <c r="AA133" s="37"/>
      <c r="AB133" s="37"/>
      <c r="AC133" s="37"/>
      <c r="AD133" s="37"/>
      <c r="AE133" s="37"/>
      <c r="AT133" s="16" t="s">
        <v>663</v>
      </c>
      <c r="AU133" s="16" t="s">
        <v>80</v>
      </c>
    </row>
    <row r="134" s="2" customFormat="1" ht="62.7" customHeight="1">
      <c r="A134" s="37"/>
      <c r="B134" s="38"/>
      <c r="C134" s="211" t="s">
        <v>8</v>
      </c>
      <c r="D134" s="211" t="s">
        <v>139</v>
      </c>
      <c r="E134" s="212" t="s">
        <v>702</v>
      </c>
      <c r="F134" s="213" t="s">
        <v>703</v>
      </c>
      <c r="G134" s="214" t="s">
        <v>251</v>
      </c>
      <c r="H134" s="215">
        <v>17.699999999999999</v>
      </c>
      <c r="I134" s="216"/>
      <c r="J134" s="217">
        <f>ROUND(I134*H134,2)</f>
        <v>0</v>
      </c>
      <c r="K134" s="213" t="s">
        <v>662</v>
      </c>
      <c r="L134" s="43"/>
      <c r="M134" s="218" t="s">
        <v>19</v>
      </c>
      <c r="N134" s="219" t="s">
        <v>43</v>
      </c>
      <c r="O134" s="83"/>
      <c r="P134" s="220">
        <f>O134*H134</f>
        <v>0</v>
      </c>
      <c r="Q134" s="220">
        <v>0</v>
      </c>
      <c r="R134" s="220">
        <f>Q134*H134</f>
        <v>0</v>
      </c>
      <c r="S134" s="220">
        <v>0</v>
      </c>
      <c r="T134" s="221">
        <f>S134*H134</f>
        <v>0</v>
      </c>
      <c r="U134" s="37"/>
      <c r="V134" s="37"/>
      <c r="W134" s="37"/>
      <c r="X134" s="37"/>
      <c r="Y134" s="37"/>
      <c r="Z134" s="37"/>
      <c r="AA134" s="37"/>
      <c r="AB134" s="37"/>
      <c r="AC134" s="37"/>
      <c r="AD134" s="37"/>
      <c r="AE134" s="37"/>
      <c r="AR134" s="222" t="s">
        <v>144</v>
      </c>
      <c r="AT134" s="222" t="s">
        <v>139</v>
      </c>
      <c r="AU134" s="222" t="s">
        <v>80</v>
      </c>
      <c r="AY134" s="16" t="s">
        <v>136</v>
      </c>
      <c r="BE134" s="223">
        <f>IF(N134="základní",J134,0)</f>
        <v>0</v>
      </c>
      <c r="BF134" s="223">
        <f>IF(N134="snížená",J134,0)</f>
        <v>0</v>
      </c>
      <c r="BG134" s="223">
        <f>IF(N134="zákl. přenesená",J134,0)</f>
        <v>0</v>
      </c>
      <c r="BH134" s="223">
        <f>IF(N134="sníž. přenesená",J134,0)</f>
        <v>0</v>
      </c>
      <c r="BI134" s="223">
        <f>IF(N134="nulová",J134,0)</f>
        <v>0</v>
      </c>
      <c r="BJ134" s="16" t="s">
        <v>80</v>
      </c>
      <c r="BK134" s="223">
        <f>ROUND(I134*H134,2)</f>
        <v>0</v>
      </c>
      <c r="BL134" s="16" t="s">
        <v>144</v>
      </c>
      <c r="BM134" s="222" t="s">
        <v>254</v>
      </c>
    </row>
    <row r="135" s="2" customFormat="1">
      <c r="A135" s="37"/>
      <c r="B135" s="38"/>
      <c r="C135" s="39"/>
      <c r="D135" s="263" t="s">
        <v>663</v>
      </c>
      <c r="E135" s="39"/>
      <c r="F135" s="264" t="s">
        <v>704</v>
      </c>
      <c r="G135" s="39"/>
      <c r="H135" s="39"/>
      <c r="I135" s="265"/>
      <c r="J135" s="39"/>
      <c r="K135" s="39"/>
      <c r="L135" s="43"/>
      <c r="M135" s="266"/>
      <c r="N135" s="267"/>
      <c r="O135" s="83"/>
      <c r="P135" s="83"/>
      <c r="Q135" s="83"/>
      <c r="R135" s="83"/>
      <c r="S135" s="83"/>
      <c r="T135" s="84"/>
      <c r="U135" s="37"/>
      <c r="V135" s="37"/>
      <c r="W135" s="37"/>
      <c r="X135" s="37"/>
      <c r="Y135" s="37"/>
      <c r="Z135" s="37"/>
      <c r="AA135" s="37"/>
      <c r="AB135" s="37"/>
      <c r="AC135" s="37"/>
      <c r="AD135" s="37"/>
      <c r="AE135" s="37"/>
      <c r="AT135" s="16" t="s">
        <v>663</v>
      </c>
      <c r="AU135" s="16" t="s">
        <v>80</v>
      </c>
    </row>
    <row r="136" s="2" customFormat="1" ht="66.75" customHeight="1">
      <c r="A136" s="37"/>
      <c r="B136" s="38"/>
      <c r="C136" s="211" t="s">
        <v>203</v>
      </c>
      <c r="D136" s="211" t="s">
        <v>139</v>
      </c>
      <c r="E136" s="212" t="s">
        <v>705</v>
      </c>
      <c r="F136" s="213" t="s">
        <v>706</v>
      </c>
      <c r="G136" s="214" t="s">
        <v>251</v>
      </c>
      <c r="H136" s="215">
        <v>17.699999999999999</v>
      </c>
      <c r="I136" s="216"/>
      <c r="J136" s="217">
        <f>ROUND(I136*H136,2)</f>
        <v>0</v>
      </c>
      <c r="K136" s="213" t="s">
        <v>662</v>
      </c>
      <c r="L136" s="43"/>
      <c r="M136" s="218" t="s">
        <v>19</v>
      </c>
      <c r="N136" s="219" t="s">
        <v>43</v>
      </c>
      <c r="O136" s="83"/>
      <c r="P136" s="220">
        <f>O136*H136</f>
        <v>0</v>
      </c>
      <c r="Q136" s="220">
        <v>0</v>
      </c>
      <c r="R136" s="220">
        <f>Q136*H136</f>
        <v>0</v>
      </c>
      <c r="S136" s="220">
        <v>0</v>
      </c>
      <c r="T136" s="221">
        <f>S136*H136</f>
        <v>0</v>
      </c>
      <c r="U136" s="37"/>
      <c r="V136" s="37"/>
      <c r="W136" s="37"/>
      <c r="X136" s="37"/>
      <c r="Y136" s="37"/>
      <c r="Z136" s="37"/>
      <c r="AA136" s="37"/>
      <c r="AB136" s="37"/>
      <c r="AC136" s="37"/>
      <c r="AD136" s="37"/>
      <c r="AE136" s="37"/>
      <c r="AR136" s="222" t="s">
        <v>144</v>
      </c>
      <c r="AT136" s="222" t="s">
        <v>139</v>
      </c>
      <c r="AU136" s="222" t="s">
        <v>80</v>
      </c>
      <c r="AY136" s="16" t="s">
        <v>136</v>
      </c>
      <c r="BE136" s="223">
        <f>IF(N136="základní",J136,0)</f>
        <v>0</v>
      </c>
      <c r="BF136" s="223">
        <f>IF(N136="snížená",J136,0)</f>
        <v>0</v>
      </c>
      <c r="BG136" s="223">
        <f>IF(N136="zákl. přenesená",J136,0)</f>
        <v>0</v>
      </c>
      <c r="BH136" s="223">
        <f>IF(N136="sníž. přenesená",J136,0)</f>
        <v>0</v>
      </c>
      <c r="BI136" s="223">
        <f>IF(N136="nulová",J136,0)</f>
        <v>0</v>
      </c>
      <c r="BJ136" s="16" t="s">
        <v>80</v>
      </c>
      <c r="BK136" s="223">
        <f>ROUND(I136*H136,2)</f>
        <v>0</v>
      </c>
      <c r="BL136" s="16" t="s">
        <v>144</v>
      </c>
      <c r="BM136" s="222" t="s">
        <v>266</v>
      </c>
    </row>
    <row r="137" s="2" customFormat="1">
      <c r="A137" s="37"/>
      <c r="B137" s="38"/>
      <c r="C137" s="39"/>
      <c r="D137" s="263" t="s">
        <v>663</v>
      </c>
      <c r="E137" s="39"/>
      <c r="F137" s="264" t="s">
        <v>707</v>
      </c>
      <c r="G137" s="39"/>
      <c r="H137" s="39"/>
      <c r="I137" s="265"/>
      <c r="J137" s="39"/>
      <c r="K137" s="39"/>
      <c r="L137" s="43"/>
      <c r="M137" s="266"/>
      <c r="N137" s="267"/>
      <c r="O137" s="83"/>
      <c r="P137" s="83"/>
      <c r="Q137" s="83"/>
      <c r="R137" s="83"/>
      <c r="S137" s="83"/>
      <c r="T137" s="84"/>
      <c r="U137" s="37"/>
      <c r="V137" s="37"/>
      <c r="W137" s="37"/>
      <c r="X137" s="37"/>
      <c r="Y137" s="37"/>
      <c r="Z137" s="37"/>
      <c r="AA137" s="37"/>
      <c r="AB137" s="37"/>
      <c r="AC137" s="37"/>
      <c r="AD137" s="37"/>
      <c r="AE137" s="37"/>
      <c r="AT137" s="16" t="s">
        <v>663</v>
      </c>
      <c r="AU137" s="16" t="s">
        <v>80</v>
      </c>
    </row>
    <row r="138" s="2" customFormat="1" ht="44.25" customHeight="1">
      <c r="A138" s="37"/>
      <c r="B138" s="38"/>
      <c r="C138" s="211" t="s">
        <v>208</v>
      </c>
      <c r="D138" s="211" t="s">
        <v>139</v>
      </c>
      <c r="E138" s="212" t="s">
        <v>708</v>
      </c>
      <c r="F138" s="213" t="s">
        <v>709</v>
      </c>
      <c r="G138" s="214" t="s">
        <v>251</v>
      </c>
      <c r="H138" s="215">
        <v>17.699999999999999</v>
      </c>
      <c r="I138" s="216"/>
      <c r="J138" s="217">
        <f>ROUND(I138*H138,2)</f>
        <v>0</v>
      </c>
      <c r="K138" s="213" t="s">
        <v>662</v>
      </c>
      <c r="L138" s="43"/>
      <c r="M138" s="218" t="s">
        <v>19</v>
      </c>
      <c r="N138" s="219" t="s">
        <v>43</v>
      </c>
      <c r="O138" s="83"/>
      <c r="P138" s="220">
        <f>O138*H138</f>
        <v>0</v>
      </c>
      <c r="Q138" s="220">
        <v>0</v>
      </c>
      <c r="R138" s="220">
        <f>Q138*H138</f>
        <v>0</v>
      </c>
      <c r="S138" s="220">
        <v>0</v>
      </c>
      <c r="T138" s="221">
        <f>S138*H138</f>
        <v>0</v>
      </c>
      <c r="U138" s="37"/>
      <c r="V138" s="37"/>
      <c r="W138" s="37"/>
      <c r="X138" s="37"/>
      <c r="Y138" s="37"/>
      <c r="Z138" s="37"/>
      <c r="AA138" s="37"/>
      <c r="AB138" s="37"/>
      <c r="AC138" s="37"/>
      <c r="AD138" s="37"/>
      <c r="AE138" s="37"/>
      <c r="AR138" s="222" t="s">
        <v>144</v>
      </c>
      <c r="AT138" s="222" t="s">
        <v>139</v>
      </c>
      <c r="AU138" s="222" t="s">
        <v>80</v>
      </c>
      <c r="AY138" s="16" t="s">
        <v>136</v>
      </c>
      <c r="BE138" s="223">
        <f>IF(N138="základní",J138,0)</f>
        <v>0</v>
      </c>
      <c r="BF138" s="223">
        <f>IF(N138="snížená",J138,0)</f>
        <v>0</v>
      </c>
      <c r="BG138" s="223">
        <f>IF(N138="zákl. přenesená",J138,0)</f>
        <v>0</v>
      </c>
      <c r="BH138" s="223">
        <f>IF(N138="sníž. přenesená",J138,0)</f>
        <v>0</v>
      </c>
      <c r="BI138" s="223">
        <f>IF(N138="nulová",J138,0)</f>
        <v>0</v>
      </c>
      <c r="BJ138" s="16" t="s">
        <v>80</v>
      </c>
      <c r="BK138" s="223">
        <f>ROUND(I138*H138,2)</f>
        <v>0</v>
      </c>
      <c r="BL138" s="16" t="s">
        <v>144</v>
      </c>
      <c r="BM138" s="222" t="s">
        <v>277</v>
      </c>
    </row>
    <row r="139" s="2" customFormat="1">
      <c r="A139" s="37"/>
      <c r="B139" s="38"/>
      <c r="C139" s="39"/>
      <c r="D139" s="263" t="s">
        <v>663</v>
      </c>
      <c r="E139" s="39"/>
      <c r="F139" s="264" t="s">
        <v>710</v>
      </c>
      <c r="G139" s="39"/>
      <c r="H139" s="39"/>
      <c r="I139" s="265"/>
      <c r="J139" s="39"/>
      <c r="K139" s="39"/>
      <c r="L139" s="43"/>
      <c r="M139" s="266"/>
      <c r="N139" s="267"/>
      <c r="O139" s="83"/>
      <c r="P139" s="83"/>
      <c r="Q139" s="83"/>
      <c r="R139" s="83"/>
      <c r="S139" s="83"/>
      <c r="T139" s="84"/>
      <c r="U139" s="37"/>
      <c r="V139" s="37"/>
      <c r="W139" s="37"/>
      <c r="X139" s="37"/>
      <c r="Y139" s="37"/>
      <c r="Z139" s="37"/>
      <c r="AA139" s="37"/>
      <c r="AB139" s="37"/>
      <c r="AC139" s="37"/>
      <c r="AD139" s="37"/>
      <c r="AE139" s="37"/>
      <c r="AT139" s="16" t="s">
        <v>663</v>
      </c>
      <c r="AU139" s="16" t="s">
        <v>80</v>
      </c>
    </row>
    <row r="140" s="2" customFormat="1" ht="37.8" customHeight="1">
      <c r="A140" s="37"/>
      <c r="B140" s="38"/>
      <c r="C140" s="211" t="s">
        <v>214</v>
      </c>
      <c r="D140" s="211" t="s">
        <v>139</v>
      </c>
      <c r="E140" s="212" t="s">
        <v>711</v>
      </c>
      <c r="F140" s="213" t="s">
        <v>712</v>
      </c>
      <c r="G140" s="214" t="s">
        <v>142</v>
      </c>
      <c r="H140" s="215">
        <v>40</v>
      </c>
      <c r="I140" s="216"/>
      <c r="J140" s="217">
        <f>ROUND(I140*H140,2)</f>
        <v>0</v>
      </c>
      <c r="K140" s="213" t="s">
        <v>662</v>
      </c>
      <c r="L140" s="43"/>
      <c r="M140" s="218" t="s">
        <v>19</v>
      </c>
      <c r="N140" s="219" t="s">
        <v>43</v>
      </c>
      <c r="O140" s="83"/>
      <c r="P140" s="220">
        <f>O140*H140</f>
        <v>0</v>
      </c>
      <c r="Q140" s="220">
        <v>0</v>
      </c>
      <c r="R140" s="220">
        <f>Q140*H140</f>
        <v>0</v>
      </c>
      <c r="S140" s="220">
        <v>0</v>
      </c>
      <c r="T140" s="221">
        <f>S140*H140</f>
        <v>0</v>
      </c>
      <c r="U140" s="37"/>
      <c r="V140" s="37"/>
      <c r="W140" s="37"/>
      <c r="X140" s="37"/>
      <c r="Y140" s="37"/>
      <c r="Z140" s="37"/>
      <c r="AA140" s="37"/>
      <c r="AB140" s="37"/>
      <c r="AC140" s="37"/>
      <c r="AD140" s="37"/>
      <c r="AE140" s="37"/>
      <c r="AR140" s="222" t="s">
        <v>144</v>
      </c>
      <c r="AT140" s="222" t="s">
        <v>139</v>
      </c>
      <c r="AU140" s="222" t="s">
        <v>80</v>
      </c>
      <c r="AY140" s="16" t="s">
        <v>136</v>
      </c>
      <c r="BE140" s="223">
        <f>IF(N140="základní",J140,0)</f>
        <v>0</v>
      </c>
      <c r="BF140" s="223">
        <f>IF(N140="snížená",J140,0)</f>
        <v>0</v>
      </c>
      <c r="BG140" s="223">
        <f>IF(N140="zákl. přenesená",J140,0)</f>
        <v>0</v>
      </c>
      <c r="BH140" s="223">
        <f>IF(N140="sníž. přenesená",J140,0)</f>
        <v>0</v>
      </c>
      <c r="BI140" s="223">
        <f>IF(N140="nulová",J140,0)</f>
        <v>0</v>
      </c>
      <c r="BJ140" s="16" t="s">
        <v>80</v>
      </c>
      <c r="BK140" s="223">
        <f>ROUND(I140*H140,2)</f>
        <v>0</v>
      </c>
      <c r="BL140" s="16" t="s">
        <v>144</v>
      </c>
      <c r="BM140" s="222" t="s">
        <v>285</v>
      </c>
    </row>
    <row r="141" s="2" customFormat="1">
      <c r="A141" s="37"/>
      <c r="B141" s="38"/>
      <c r="C141" s="39"/>
      <c r="D141" s="263" t="s">
        <v>663</v>
      </c>
      <c r="E141" s="39"/>
      <c r="F141" s="264" t="s">
        <v>713</v>
      </c>
      <c r="G141" s="39"/>
      <c r="H141" s="39"/>
      <c r="I141" s="265"/>
      <c r="J141" s="39"/>
      <c r="K141" s="39"/>
      <c r="L141" s="43"/>
      <c r="M141" s="266"/>
      <c r="N141" s="267"/>
      <c r="O141" s="83"/>
      <c r="P141" s="83"/>
      <c r="Q141" s="83"/>
      <c r="R141" s="83"/>
      <c r="S141" s="83"/>
      <c r="T141" s="84"/>
      <c r="U141" s="37"/>
      <c r="V141" s="37"/>
      <c r="W141" s="37"/>
      <c r="X141" s="37"/>
      <c r="Y141" s="37"/>
      <c r="Z141" s="37"/>
      <c r="AA141" s="37"/>
      <c r="AB141" s="37"/>
      <c r="AC141" s="37"/>
      <c r="AD141" s="37"/>
      <c r="AE141" s="37"/>
      <c r="AT141" s="16" t="s">
        <v>663</v>
      </c>
      <c r="AU141" s="16" t="s">
        <v>80</v>
      </c>
    </row>
    <row r="142" s="13" customFormat="1">
      <c r="A142" s="13"/>
      <c r="B142" s="224"/>
      <c r="C142" s="225"/>
      <c r="D142" s="226" t="s">
        <v>146</v>
      </c>
      <c r="E142" s="227" t="s">
        <v>19</v>
      </c>
      <c r="F142" s="228" t="s">
        <v>714</v>
      </c>
      <c r="G142" s="225"/>
      <c r="H142" s="229">
        <v>40</v>
      </c>
      <c r="I142" s="230"/>
      <c r="J142" s="225"/>
      <c r="K142" s="225"/>
      <c r="L142" s="231"/>
      <c r="M142" s="232"/>
      <c r="N142" s="233"/>
      <c r="O142" s="233"/>
      <c r="P142" s="233"/>
      <c r="Q142" s="233"/>
      <c r="R142" s="233"/>
      <c r="S142" s="233"/>
      <c r="T142" s="234"/>
      <c r="U142" s="13"/>
      <c r="V142" s="13"/>
      <c r="W142" s="13"/>
      <c r="X142" s="13"/>
      <c r="Y142" s="13"/>
      <c r="Z142" s="13"/>
      <c r="AA142" s="13"/>
      <c r="AB142" s="13"/>
      <c r="AC142" s="13"/>
      <c r="AD142" s="13"/>
      <c r="AE142" s="13"/>
      <c r="AT142" s="235" t="s">
        <v>146</v>
      </c>
      <c r="AU142" s="235" t="s">
        <v>80</v>
      </c>
      <c r="AV142" s="13" t="s">
        <v>82</v>
      </c>
      <c r="AW142" s="13" t="s">
        <v>33</v>
      </c>
      <c r="AX142" s="13" t="s">
        <v>72</v>
      </c>
      <c r="AY142" s="235" t="s">
        <v>136</v>
      </c>
    </row>
    <row r="143" s="14" customFormat="1">
      <c r="A143" s="14"/>
      <c r="B143" s="236"/>
      <c r="C143" s="237"/>
      <c r="D143" s="226" t="s">
        <v>146</v>
      </c>
      <c r="E143" s="238" t="s">
        <v>19</v>
      </c>
      <c r="F143" s="239" t="s">
        <v>158</v>
      </c>
      <c r="G143" s="237"/>
      <c r="H143" s="240">
        <v>40</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146</v>
      </c>
      <c r="AU143" s="246" t="s">
        <v>80</v>
      </c>
      <c r="AV143" s="14" t="s">
        <v>144</v>
      </c>
      <c r="AW143" s="14" t="s">
        <v>33</v>
      </c>
      <c r="AX143" s="14" t="s">
        <v>80</v>
      </c>
      <c r="AY143" s="246" t="s">
        <v>136</v>
      </c>
    </row>
    <row r="144" s="12" customFormat="1" ht="25.92" customHeight="1">
      <c r="A144" s="12"/>
      <c r="B144" s="195"/>
      <c r="C144" s="196"/>
      <c r="D144" s="197" t="s">
        <v>71</v>
      </c>
      <c r="E144" s="198" t="s">
        <v>82</v>
      </c>
      <c r="F144" s="198" t="s">
        <v>715</v>
      </c>
      <c r="G144" s="196"/>
      <c r="H144" s="196"/>
      <c r="I144" s="199"/>
      <c r="J144" s="200">
        <f>BK144</f>
        <v>0</v>
      </c>
      <c r="K144" s="196"/>
      <c r="L144" s="201"/>
      <c r="M144" s="202"/>
      <c r="N144" s="203"/>
      <c r="O144" s="203"/>
      <c r="P144" s="204">
        <f>SUM(P145:P165)</f>
        <v>0</v>
      </c>
      <c r="Q144" s="203"/>
      <c r="R144" s="204">
        <f>SUM(R145:R165)</f>
        <v>20.571803552000002</v>
      </c>
      <c r="S144" s="203"/>
      <c r="T144" s="205">
        <f>SUM(T145:T165)</f>
        <v>0</v>
      </c>
      <c r="U144" s="12"/>
      <c r="V144" s="12"/>
      <c r="W144" s="12"/>
      <c r="X144" s="12"/>
      <c r="Y144" s="12"/>
      <c r="Z144" s="12"/>
      <c r="AA144" s="12"/>
      <c r="AB144" s="12"/>
      <c r="AC144" s="12"/>
      <c r="AD144" s="12"/>
      <c r="AE144" s="12"/>
      <c r="AR144" s="206" t="s">
        <v>80</v>
      </c>
      <c r="AT144" s="207" t="s">
        <v>71</v>
      </c>
      <c r="AU144" s="207" t="s">
        <v>72</v>
      </c>
      <c r="AY144" s="206" t="s">
        <v>136</v>
      </c>
      <c r="BK144" s="208">
        <f>SUM(BK145:BK165)</f>
        <v>0</v>
      </c>
    </row>
    <row r="145" s="2" customFormat="1" ht="24.15" customHeight="1">
      <c r="A145" s="37"/>
      <c r="B145" s="38"/>
      <c r="C145" s="211" t="s">
        <v>218</v>
      </c>
      <c r="D145" s="211" t="s">
        <v>139</v>
      </c>
      <c r="E145" s="212" t="s">
        <v>716</v>
      </c>
      <c r="F145" s="213" t="s">
        <v>717</v>
      </c>
      <c r="G145" s="214" t="s">
        <v>251</v>
      </c>
      <c r="H145" s="215">
        <v>4.5</v>
      </c>
      <c r="I145" s="216"/>
      <c r="J145" s="217">
        <f>ROUND(I145*H145,2)</f>
        <v>0</v>
      </c>
      <c r="K145" s="213" t="s">
        <v>662</v>
      </c>
      <c r="L145" s="43"/>
      <c r="M145" s="218" t="s">
        <v>19</v>
      </c>
      <c r="N145" s="219" t="s">
        <v>43</v>
      </c>
      <c r="O145" s="83"/>
      <c r="P145" s="220">
        <f>O145*H145</f>
        <v>0</v>
      </c>
      <c r="Q145" s="220">
        <v>2.5018722040000001</v>
      </c>
      <c r="R145" s="220">
        <f>Q145*H145</f>
        <v>11.258424918000001</v>
      </c>
      <c r="S145" s="220">
        <v>0</v>
      </c>
      <c r="T145" s="221">
        <f>S145*H145</f>
        <v>0</v>
      </c>
      <c r="U145" s="37"/>
      <c r="V145" s="37"/>
      <c r="W145" s="37"/>
      <c r="X145" s="37"/>
      <c r="Y145" s="37"/>
      <c r="Z145" s="37"/>
      <c r="AA145" s="37"/>
      <c r="AB145" s="37"/>
      <c r="AC145" s="37"/>
      <c r="AD145" s="37"/>
      <c r="AE145" s="37"/>
      <c r="AR145" s="222" t="s">
        <v>144</v>
      </c>
      <c r="AT145" s="222" t="s">
        <v>139</v>
      </c>
      <c r="AU145" s="222" t="s">
        <v>80</v>
      </c>
      <c r="AY145" s="16" t="s">
        <v>136</v>
      </c>
      <c r="BE145" s="223">
        <f>IF(N145="základní",J145,0)</f>
        <v>0</v>
      </c>
      <c r="BF145" s="223">
        <f>IF(N145="snížená",J145,0)</f>
        <v>0</v>
      </c>
      <c r="BG145" s="223">
        <f>IF(N145="zákl. přenesená",J145,0)</f>
        <v>0</v>
      </c>
      <c r="BH145" s="223">
        <f>IF(N145="sníž. přenesená",J145,0)</f>
        <v>0</v>
      </c>
      <c r="BI145" s="223">
        <f>IF(N145="nulová",J145,0)</f>
        <v>0</v>
      </c>
      <c r="BJ145" s="16" t="s">
        <v>80</v>
      </c>
      <c r="BK145" s="223">
        <f>ROUND(I145*H145,2)</f>
        <v>0</v>
      </c>
      <c r="BL145" s="16" t="s">
        <v>144</v>
      </c>
      <c r="BM145" s="222" t="s">
        <v>293</v>
      </c>
    </row>
    <row r="146" s="2" customFormat="1">
      <c r="A146" s="37"/>
      <c r="B146" s="38"/>
      <c r="C146" s="39"/>
      <c r="D146" s="263" t="s">
        <v>663</v>
      </c>
      <c r="E146" s="39"/>
      <c r="F146" s="264" t="s">
        <v>718</v>
      </c>
      <c r="G146" s="39"/>
      <c r="H146" s="39"/>
      <c r="I146" s="265"/>
      <c r="J146" s="39"/>
      <c r="K146" s="39"/>
      <c r="L146" s="43"/>
      <c r="M146" s="266"/>
      <c r="N146" s="267"/>
      <c r="O146" s="83"/>
      <c r="P146" s="83"/>
      <c r="Q146" s="83"/>
      <c r="R146" s="83"/>
      <c r="S146" s="83"/>
      <c r="T146" s="84"/>
      <c r="U146" s="37"/>
      <c r="V146" s="37"/>
      <c r="W146" s="37"/>
      <c r="X146" s="37"/>
      <c r="Y146" s="37"/>
      <c r="Z146" s="37"/>
      <c r="AA146" s="37"/>
      <c r="AB146" s="37"/>
      <c r="AC146" s="37"/>
      <c r="AD146" s="37"/>
      <c r="AE146" s="37"/>
      <c r="AT146" s="16" t="s">
        <v>663</v>
      </c>
      <c r="AU146" s="16" t="s">
        <v>80</v>
      </c>
    </row>
    <row r="147" s="13" customFormat="1">
      <c r="A147" s="13"/>
      <c r="B147" s="224"/>
      <c r="C147" s="225"/>
      <c r="D147" s="226" t="s">
        <v>146</v>
      </c>
      <c r="E147" s="227" t="s">
        <v>19</v>
      </c>
      <c r="F147" s="228" t="s">
        <v>719</v>
      </c>
      <c r="G147" s="225"/>
      <c r="H147" s="229">
        <v>4.5</v>
      </c>
      <c r="I147" s="230"/>
      <c r="J147" s="225"/>
      <c r="K147" s="225"/>
      <c r="L147" s="231"/>
      <c r="M147" s="232"/>
      <c r="N147" s="233"/>
      <c r="O147" s="233"/>
      <c r="P147" s="233"/>
      <c r="Q147" s="233"/>
      <c r="R147" s="233"/>
      <c r="S147" s="233"/>
      <c r="T147" s="234"/>
      <c r="U147" s="13"/>
      <c r="V147" s="13"/>
      <c r="W147" s="13"/>
      <c r="X147" s="13"/>
      <c r="Y147" s="13"/>
      <c r="Z147" s="13"/>
      <c r="AA147" s="13"/>
      <c r="AB147" s="13"/>
      <c r="AC147" s="13"/>
      <c r="AD147" s="13"/>
      <c r="AE147" s="13"/>
      <c r="AT147" s="235" t="s">
        <v>146</v>
      </c>
      <c r="AU147" s="235" t="s">
        <v>80</v>
      </c>
      <c r="AV147" s="13" t="s">
        <v>82</v>
      </c>
      <c r="AW147" s="13" t="s">
        <v>33</v>
      </c>
      <c r="AX147" s="13" t="s">
        <v>72</v>
      </c>
      <c r="AY147" s="235" t="s">
        <v>136</v>
      </c>
    </row>
    <row r="148" s="14" customFormat="1">
      <c r="A148" s="14"/>
      <c r="B148" s="236"/>
      <c r="C148" s="237"/>
      <c r="D148" s="226" t="s">
        <v>146</v>
      </c>
      <c r="E148" s="238" t="s">
        <v>19</v>
      </c>
      <c r="F148" s="239" t="s">
        <v>158</v>
      </c>
      <c r="G148" s="237"/>
      <c r="H148" s="240">
        <v>4.5</v>
      </c>
      <c r="I148" s="241"/>
      <c r="J148" s="237"/>
      <c r="K148" s="237"/>
      <c r="L148" s="242"/>
      <c r="M148" s="243"/>
      <c r="N148" s="244"/>
      <c r="O148" s="244"/>
      <c r="P148" s="244"/>
      <c r="Q148" s="244"/>
      <c r="R148" s="244"/>
      <c r="S148" s="244"/>
      <c r="T148" s="245"/>
      <c r="U148" s="14"/>
      <c r="V148" s="14"/>
      <c r="W148" s="14"/>
      <c r="X148" s="14"/>
      <c r="Y148" s="14"/>
      <c r="Z148" s="14"/>
      <c r="AA148" s="14"/>
      <c r="AB148" s="14"/>
      <c r="AC148" s="14"/>
      <c r="AD148" s="14"/>
      <c r="AE148" s="14"/>
      <c r="AT148" s="246" t="s">
        <v>146</v>
      </c>
      <c r="AU148" s="246" t="s">
        <v>80</v>
      </c>
      <c r="AV148" s="14" t="s">
        <v>144</v>
      </c>
      <c r="AW148" s="14" t="s">
        <v>33</v>
      </c>
      <c r="AX148" s="14" t="s">
        <v>80</v>
      </c>
      <c r="AY148" s="246" t="s">
        <v>136</v>
      </c>
    </row>
    <row r="149" s="2" customFormat="1" ht="33" customHeight="1">
      <c r="A149" s="37"/>
      <c r="B149" s="38"/>
      <c r="C149" s="211" t="s">
        <v>222</v>
      </c>
      <c r="D149" s="211" t="s">
        <v>139</v>
      </c>
      <c r="E149" s="212" t="s">
        <v>720</v>
      </c>
      <c r="F149" s="213" t="s">
        <v>721</v>
      </c>
      <c r="G149" s="214" t="s">
        <v>251</v>
      </c>
      <c r="H149" s="215">
        <v>3.5</v>
      </c>
      <c r="I149" s="216"/>
      <c r="J149" s="217">
        <f>ROUND(I149*H149,2)</f>
        <v>0</v>
      </c>
      <c r="K149" s="213" t="s">
        <v>662</v>
      </c>
      <c r="L149" s="43"/>
      <c r="M149" s="218" t="s">
        <v>19</v>
      </c>
      <c r="N149" s="219" t="s">
        <v>43</v>
      </c>
      <c r="O149" s="83"/>
      <c r="P149" s="220">
        <f>O149*H149</f>
        <v>0</v>
      </c>
      <c r="Q149" s="220">
        <v>2.5018722040000001</v>
      </c>
      <c r="R149" s="220">
        <f>Q149*H149</f>
        <v>8.7565527139999997</v>
      </c>
      <c r="S149" s="220">
        <v>0</v>
      </c>
      <c r="T149" s="221">
        <f>S149*H149</f>
        <v>0</v>
      </c>
      <c r="U149" s="37"/>
      <c r="V149" s="37"/>
      <c r="W149" s="37"/>
      <c r="X149" s="37"/>
      <c r="Y149" s="37"/>
      <c r="Z149" s="37"/>
      <c r="AA149" s="37"/>
      <c r="AB149" s="37"/>
      <c r="AC149" s="37"/>
      <c r="AD149" s="37"/>
      <c r="AE149" s="37"/>
      <c r="AR149" s="222" t="s">
        <v>144</v>
      </c>
      <c r="AT149" s="222" t="s">
        <v>139</v>
      </c>
      <c r="AU149" s="222" t="s">
        <v>80</v>
      </c>
      <c r="AY149" s="16" t="s">
        <v>136</v>
      </c>
      <c r="BE149" s="223">
        <f>IF(N149="základní",J149,0)</f>
        <v>0</v>
      </c>
      <c r="BF149" s="223">
        <f>IF(N149="snížená",J149,0)</f>
        <v>0</v>
      </c>
      <c r="BG149" s="223">
        <f>IF(N149="zákl. přenesená",J149,0)</f>
        <v>0</v>
      </c>
      <c r="BH149" s="223">
        <f>IF(N149="sníž. přenesená",J149,0)</f>
        <v>0</v>
      </c>
      <c r="BI149" s="223">
        <f>IF(N149="nulová",J149,0)</f>
        <v>0</v>
      </c>
      <c r="BJ149" s="16" t="s">
        <v>80</v>
      </c>
      <c r="BK149" s="223">
        <f>ROUND(I149*H149,2)</f>
        <v>0</v>
      </c>
      <c r="BL149" s="16" t="s">
        <v>144</v>
      </c>
      <c r="BM149" s="222" t="s">
        <v>301</v>
      </c>
    </row>
    <row r="150" s="2" customFormat="1">
      <c r="A150" s="37"/>
      <c r="B150" s="38"/>
      <c r="C150" s="39"/>
      <c r="D150" s="263" t="s">
        <v>663</v>
      </c>
      <c r="E150" s="39"/>
      <c r="F150" s="264" t="s">
        <v>722</v>
      </c>
      <c r="G150" s="39"/>
      <c r="H150" s="39"/>
      <c r="I150" s="265"/>
      <c r="J150" s="39"/>
      <c r="K150" s="39"/>
      <c r="L150" s="43"/>
      <c r="M150" s="266"/>
      <c r="N150" s="267"/>
      <c r="O150" s="83"/>
      <c r="P150" s="83"/>
      <c r="Q150" s="83"/>
      <c r="R150" s="83"/>
      <c r="S150" s="83"/>
      <c r="T150" s="84"/>
      <c r="U150" s="37"/>
      <c r="V150" s="37"/>
      <c r="W150" s="37"/>
      <c r="X150" s="37"/>
      <c r="Y150" s="37"/>
      <c r="Z150" s="37"/>
      <c r="AA150" s="37"/>
      <c r="AB150" s="37"/>
      <c r="AC150" s="37"/>
      <c r="AD150" s="37"/>
      <c r="AE150" s="37"/>
      <c r="AT150" s="16" t="s">
        <v>663</v>
      </c>
      <c r="AU150" s="16" t="s">
        <v>80</v>
      </c>
    </row>
    <row r="151" s="13" customFormat="1">
      <c r="A151" s="13"/>
      <c r="B151" s="224"/>
      <c r="C151" s="225"/>
      <c r="D151" s="226" t="s">
        <v>146</v>
      </c>
      <c r="E151" s="227" t="s">
        <v>19</v>
      </c>
      <c r="F151" s="228" t="s">
        <v>723</v>
      </c>
      <c r="G151" s="225"/>
      <c r="H151" s="229">
        <v>2</v>
      </c>
      <c r="I151" s="230"/>
      <c r="J151" s="225"/>
      <c r="K151" s="225"/>
      <c r="L151" s="231"/>
      <c r="M151" s="232"/>
      <c r="N151" s="233"/>
      <c r="O151" s="233"/>
      <c r="P151" s="233"/>
      <c r="Q151" s="233"/>
      <c r="R151" s="233"/>
      <c r="S151" s="233"/>
      <c r="T151" s="234"/>
      <c r="U151" s="13"/>
      <c r="V151" s="13"/>
      <c r="W151" s="13"/>
      <c r="X151" s="13"/>
      <c r="Y151" s="13"/>
      <c r="Z151" s="13"/>
      <c r="AA151" s="13"/>
      <c r="AB151" s="13"/>
      <c r="AC151" s="13"/>
      <c r="AD151" s="13"/>
      <c r="AE151" s="13"/>
      <c r="AT151" s="235" t="s">
        <v>146</v>
      </c>
      <c r="AU151" s="235" t="s">
        <v>80</v>
      </c>
      <c r="AV151" s="13" t="s">
        <v>82</v>
      </c>
      <c r="AW151" s="13" t="s">
        <v>33</v>
      </c>
      <c r="AX151" s="13" t="s">
        <v>72</v>
      </c>
      <c r="AY151" s="235" t="s">
        <v>136</v>
      </c>
    </row>
    <row r="152" s="13" customFormat="1">
      <c r="A152" s="13"/>
      <c r="B152" s="224"/>
      <c r="C152" s="225"/>
      <c r="D152" s="226" t="s">
        <v>146</v>
      </c>
      <c r="E152" s="227" t="s">
        <v>19</v>
      </c>
      <c r="F152" s="228" t="s">
        <v>724</v>
      </c>
      <c r="G152" s="225"/>
      <c r="H152" s="229">
        <v>1.5</v>
      </c>
      <c r="I152" s="230"/>
      <c r="J152" s="225"/>
      <c r="K152" s="225"/>
      <c r="L152" s="231"/>
      <c r="M152" s="232"/>
      <c r="N152" s="233"/>
      <c r="O152" s="233"/>
      <c r="P152" s="233"/>
      <c r="Q152" s="233"/>
      <c r="R152" s="233"/>
      <c r="S152" s="233"/>
      <c r="T152" s="234"/>
      <c r="U152" s="13"/>
      <c r="V152" s="13"/>
      <c r="W152" s="13"/>
      <c r="X152" s="13"/>
      <c r="Y152" s="13"/>
      <c r="Z152" s="13"/>
      <c r="AA152" s="13"/>
      <c r="AB152" s="13"/>
      <c r="AC152" s="13"/>
      <c r="AD152" s="13"/>
      <c r="AE152" s="13"/>
      <c r="AT152" s="235" t="s">
        <v>146</v>
      </c>
      <c r="AU152" s="235" t="s">
        <v>80</v>
      </c>
      <c r="AV152" s="13" t="s">
        <v>82</v>
      </c>
      <c r="AW152" s="13" t="s">
        <v>33</v>
      </c>
      <c r="AX152" s="13" t="s">
        <v>72</v>
      </c>
      <c r="AY152" s="235" t="s">
        <v>136</v>
      </c>
    </row>
    <row r="153" s="14" customFormat="1">
      <c r="A153" s="14"/>
      <c r="B153" s="236"/>
      <c r="C153" s="237"/>
      <c r="D153" s="226" t="s">
        <v>146</v>
      </c>
      <c r="E153" s="238" t="s">
        <v>19</v>
      </c>
      <c r="F153" s="239" t="s">
        <v>158</v>
      </c>
      <c r="G153" s="237"/>
      <c r="H153" s="240">
        <v>3.5</v>
      </c>
      <c r="I153" s="241"/>
      <c r="J153" s="237"/>
      <c r="K153" s="237"/>
      <c r="L153" s="242"/>
      <c r="M153" s="243"/>
      <c r="N153" s="244"/>
      <c r="O153" s="244"/>
      <c r="P153" s="244"/>
      <c r="Q153" s="244"/>
      <c r="R153" s="244"/>
      <c r="S153" s="244"/>
      <c r="T153" s="245"/>
      <c r="U153" s="14"/>
      <c r="V153" s="14"/>
      <c r="W153" s="14"/>
      <c r="X153" s="14"/>
      <c r="Y153" s="14"/>
      <c r="Z153" s="14"/>
      <c r="AA153" s="14"/>
      <c r="AB153" s="14"/>
      <c r="AC153" s="14"/>
      <c r="AD153" s="14"/>
      <c r="AE153" s="14"/>
      <c r="AT153" s="246" t="s">
        <v>146</v>
      </c>
      <c r="AU153" s="246" t="s">
        <v>80</v>
      </c>
      <c r="AV153" s="14" t="s">
        <v>144</v>
      </c>
      <c r="AW153" s="14" t="s">
        <v>33</v>
      </c>
      <c r="AX153" s="14" t="s">
        <v>80</v>
      </c>
      <c r="AY153" s="246" t="s">
        <v>136</v>
      </c>
    </row>
    <row r="154" s="2" customFormat="1" ht="24.15" customHeight="1">
      <c r="A154" s="37"/>
      <c r="B154" s="38"/>
      <c r="C154" s="211" t="s">
        <v>226</v>
      </c>
      <c r="D154" s="211" t="s">
        <v>139</v>
      </c>
      <c r="E154" s="212" t="s">
        <v>725</v>
      </c>
      <c r="F154" s="213" t="s">
        <v>726</v>
      </c>
      <c r="G154" s="214" t="s">
        <v>142</v>
      </c>
      <c r="H154" s="215">
        <v>29</v>
      </c>
      <c r="I154" s="216"/>
      <c r="J154" s="217">
        <f>ROUND(I154*H154,2)</f>
        <v>0</v>
      </c>
      <c r="K154" s="213" t="s">
        <v>19</v>
      </c>
      <c r="L154" s="43"/>
      <c r="M154" s="218" t="s">
        <v>19</v>
      </c>
      <c r="N154" s="219" t="s">
        <v>43</v>
      </c>
      <c r="O154" s="83"/>
      <c r="P154" s="220">
        <f>O154*H154</f>
        <v>0</v>
      </c>
      <c r="Q154" s="220">
        <v>0</v>
      </c>
      <c r="R154" s="220">
        <f>Q154*H154</f>
        <v>0</v>
      </c>
      <c r="S154" s="220">
        <v>0</v>
      </c>
      <c r="T154" s="221">
        <f>S154*H154</f>
        <v>0</v>
      </c>
      <c r="U154" s="37"/>
      <c r="V154" s="37"/>
      <c r="W154" s="37"/>
      <c r="X154" s="37"/>
      <c r="Y154" s="37"/>
      <c r="Z154" s="37"/>
      <c r="AA154" s="37"/>
      <c r="AB154" s="37"/>
      <c r="AC154" s="37"/>
      <c r="AD154" s="37"/>
      <c r="AE154" s="37"/>
      <c r="AR154" s="222" t="s">
        <v>144</v>
      </c>
      <c r="AT154" s="222" t="s">
        <v>139</v>
      </c>
      <c r="AU154" s="222" t="s">
        <v>80</v>
      </c>
      <c r="AY154" s="16" t="s">
        <v>136</v>
      </c>
      <c r="BE154" s="223">
        <f>IF(N154="základní",J154,0)</f>
        <v>0</v>
      </c>
      <c r="BF154" s="223">
        <f>IF(N154="snížená",J154,0)</f>
        <v>0</v>
      </c>
      <c r="BG154" s="223">
        <f>IF(N154="zákl. přenesená",J154,0)</f>
        <v>0</v>
      </c>
      <c r="BH154" s="223">
        <f>IF(N154="sníž. přenesená",J154,0)</f>
        <v>0</v>
      </c>
      <c r="BI154" s="223">
        <f>IF(N154="nulová",J154,0)</f>
        <v>0</v>
      </c>
      <c r="BJ154" s="16" t="s">
        <v>80</v>
      </c>
      <c r="BK154" s="223">
        <f>ROUND(I154*H154,2)</f>
        <v>0</v>
      </c>
      <c r="BL154" s="16" t="s">
        <v>144</v>
      </c>
      <c r="BM154" s="222" t="s">
        <v>313</v>
      </c>
    </row>
    <row r="155" s="13" customFormat="1">
      <c r="A155" s="13"/>
      <c r="B155" s="224"/>
      <c r="C155" s="225"/>
      <c r="D155" s="226" t="s">
        <v>146</v>
      </c>
      <c r="E155" s="227" t="s">
        <v>19</v>
      </c>
      <c r="F155" s="228" t="s">
        <v>727</v>
      </c>
      <c r="G155" s="225"/>
      <c r="H155" s="229">
        <v>8</v>
      </c>
      <c r="I155" s="230"/>
      <c r="J155" s="225"/>
      <c r="K155" s="225"/>
      <c r="L155" s="231"/>
      <c r="M155" s="232"/>
      <c r="N155" s="233"/>
      <c r="O155" s="233"/>
      <c r="P155" s="233"/>
      <c r="Q155" s="233"/>
      <c r="R155" s="233"/>
      <c r="S155" s="233"/>
      <c r="T155" s="234"/>
      <c r="U155" s="13"/>
      <c r="V155" s="13"/>
      <c r="W155" s="13"/>
      <c r="X155" s="13"/>
      <c r="Y155" s="13"/>
      <c r="Z155" s="13"/>
      <c r="AA155" s="13"/>
      <c r="AB155" s="13"/>
      <c r="AC155" s="13"/>
      <c r="AD155" s="13"/>
      <c r="AE155" s="13"/>
      <c r="AT155" s="235" t="s">
        <v>146</v>
      </c>
      <c r="AU155" s="235" t="s">
        <v>80</v>
      </c>
      <c r="AV155" s="13" t="s">
        <v>82</v>
      </c>
      <c r="AW155" s="13" t="s">
        <v>33</v>
      </c>
      <c r="AX155" s="13" t="s">
        <v>72</v>
      </c>
      <c r="AY155" s="235" t="s">
        <v>136</v>
      </c>
    </row>
    <row r="156" s="13" customFormat="1">
      <c r="A156" s="13"/>
      <c r="B156" s="224"/>
      <c r="C156" s="225"/>
      <c r="D156" s="226" t="s">
        <v>146</v>
      </c>
      <c r="E156" s="227" t="s">
        <v>19</v>
      </c>
      <c r="F156" s="228" t="s">
        <v>728</v>
      </c>
      <c r="G156" s="225"/>
      <c r="H156" s="229">
        <v>21</v>
      </c>
      <c r="I156" s="230"/>
      <c r="J156" s="225"/>
      <c r="K156" s="225"/>
      <c r="L156" s="231"/>
      <c r="M156" s="232"/>
      <c r="N156" s="233"/>
      <c r="O156" s="233"/>
      <c r="P156" s="233"/>
      <c r="Q156" s="233"/>
      <c r="R156" s="233"/>
      <c r="S156" s="233"/>
      <c r="T156" s="234"/>
      <c r="U156" s="13"/>
      <c r="V156" s="13"/>
      <c r="W156" s="13"/>
      <c r="X156" s="13"/>
      <c r="Y156" s="13"/>
      <c r="Z156" s="13"/>
      <c r="AA156" s="13"/>
      <c r="AB156" s="13"/>
      <c r="AC156" s="13"/>
      <c r="AD156" s="13"/>
      <c r="AE156" s="13"/>
      <c r="AT156" s="235" t="s">
        <v>146</v>
      </c>
      <c r="AU156" s="235" t="s">
        <v>80</v>
      </c>
      <c r="AV156" s="13" t="s">
        <v>82</v>
      </c>
      <c r="AW156" s="13" t="s">
        <v>33</v>
      </c>
      <c r="AX156" s="13" t="s">
        <v>72</v>
      </c>
      <c r="AY156" s="235" t="s">
        <v>136</v>
      </c>
    </row>
    <row r="157" s="14" customFormat="1">
      <c r="A157" s="14"/>
      <c r="B157" s="236"/>
      <c r="C157" s="237"/>
      <c r="D157" s="226" t="s">
        <v>146</v>
      </c>
      <c r="E157" s="238" t="s">
        <v>19</v>
      </c>
      <c r="F157" s="239" t="s">
        <v>158</v>
      </c>
      <c r="G157" s="237"/>
      <c r="H157" s="240">
        <v>29</v>
      </c>
      <c r="I157" s="241"/>
      <c r="J157" s="237"/>
      <c r="K157" s="237"/>
      <c r="L157" s="242"/>
      <c r="M157" s="243"/>
      <c r="N157" s="244"/>
      <c r="O157" s="244"/>
      <c r="P157" s="244"/>
      <c r="Q157" s="244"/>
      <c r="R157" s="244"/>
      <c r="S157" s="244"/>
      <c r="T157" s="245"/>
      <c r="U157" s="14"/>
      <c r="V157" s="14"/>
      <c r="W157" s="14"/>
      <c r="X157" s="14"/>
      <c r="Y157" s="14"/>
      <c r="Z157" s="14"/>
      <c r="AA157" s="14"/>
      <c r="AB157" s="14"/>
      <c r="AC157" s="14"/>
      <c r="AD157" s="14"/>
      <c r="AE157" s="14"/>
      <c r="AT157" s="246" t="s">
        <v>146</v>
      </c>
      <c r="AU157" s="246" t="s">
        <v>80</v>
      </c>
      <c r="AV157" s="14" t="s">
        <v>144</v>
      </c>
      <c r="AW157" s="14" t="s">
        <v>33</v>
      </c>
      <c r="AX157" s="14" t="s">
        <v>80</v>
      </c>
      <c r="AY157" s="246" t="s">
        <v>136</v>
      </c>
    </row>
    <row r="158" s="2" customFormat="1" ht="16.5" customHeight="1">
      <c r="A158" s="37"/>
      <c r="B158" s="38"/>
      <c r="C158" s="211" t="s">
        <v>230</v>
      </c>
      <c r="D158" s="211" t="s">
        <v>139</v>
      </c>
      <c r="E158" s="212" t="s">
        <v>729</v>
      </c>
      <c r="F158" s="213" t="s">
        <v>730</v>
      </c>
      <c r="G158" s="214" t="s">
        <v>142</v>
      </c>
      <c r="H158" s="215">
        <v>29</v>
      </c>
      <c r="I158" s="216"/>
      <c r="J158" s="217">
        <f>ROUND(I158*H158,2)</f>
        <v>0</v>
      </c>
      <c r="K158" s="213" t="s">
        <v>662</v>
      </c>
      <c r="L158" s="43"/>
      <c r="M158" s="218" t="s">
        <v>19</v>
      </c>
      <c r="N158" s="219" t="s">
        <v>43</v>
      </c>
      <c r="O158" s="83"/>
      <c r="P158" s="220">
        <f>O158*H158</f>
        <v>0</v>
      </c>
      <c r="Q158" s="220">
        <v>0</v>
      </c>
      <c r="R158" s="220">
        <f>Q158*H158</f>
        <v>0</v>
      </c>
      <c r="S158" s="220">
        <v>0</v>
      </c>
      <c r="T158" s="221">
        <f>S158*H158</f>
        <v>0</v>
      </c>
      <c r="U158" s="37"/>
      <c r="V158" s="37"/>
      <c r="W158" s="37"/>
      <c r="X158" s="37"/>
      <c r="Y158" s="37"/>
      <c r="Z158" s="37"/>
      <c r="AA158" s="37"/>
      <c r="AB158" s="37"/>
      <c r="AC158" s="37"/>
      <c r="AD158" s="37"/>
      <c r="AE158" s="37"/>
      <c r="AR158" s="222" t="s">
        <v>144</v>
      </c>
      <c r="AT158" s="222" t="s">
        <v>139</v>
      </c>
      <c r="AU158" s="222" t="s">
        <v>80</v>
      </c>
      <c r="AY158" s="16" t="s">
        <v>136</v>
      </c>
      <c r="BE158" s="223">
        <f>IF(N158="základní",J158,0)</f>
        <v>0</v>
      </c>
      <c r="BF158" s="223">
        <f>IF(N158="snížená",J158,0)</f>
        <v>0</v>
      </c>
      <c r="BG158" s="223">
        <f>IF(N158="zákl. přenesená",J158,0)</f>
        <v>0</v>
      </c>
      <c r="BH158" s="223">
        <f>IF(N158="sníž. přenesená",J158,0)</f>
        <v>0</v>
      </c>
      <c r="BI158" s="223">
        <f>IF(N158="nulová",J158,0)</f>
        <v>0</v>
      </c>
      <c r="BJ158" s="16" t="s">
        <v>80</v>
      </c>
      <c r="BK158" s="223">
        <f>ROUND(I158*H158,2)</f>
        <v>0</v>
      </c>
      <c r="BL158" s="16" t="s">
        <v>144</v>
      </c>
      <c r="BM158" s="222" t="s">
        <v>322</v>
      </c>
    </row>
    <row r="159" s="2" customFormat="1">
      <c r="A159" s="37"/>
      <c r="B159" s="38"/>
      <c r="C159" s="39"/>
      <c r="D159" s="263" t="s">
        <v>663</v>
      </c>
      <c r="E159" s="39"/>
      <c r="F159" s="264" t="s">
        <v>731</v>
      </c>
      <c r="G159" s="39"/>
      <c r="H159" s="39"/>
      <c r="I159" s="265"/>
      <c r="J159" s="39"/>
      <c r="K159" s="39"/>
      <c r="L159" s="43"/>
      <c r="M159" s="266"/>
      <c r="N159" s="267"/>
      <c r="O159" s="83"/>
      <c r="P159" s="83"/>
      <c r="Q159" s="83"/>
      <c r="R159" s="83"/>
      <c r="S159" s="83"/>
      <c r="T159" s="84"/>
      <c r="U159" s="37"/>
      <c r="V159" s="37"/>
      <c r="W159" s="37"/>
      <c r="X159" s="37"/>
      <c r="Y159" s="37"/>
      <c r="Z159" s="37"/>
      <c r="AA159" s="37"/>
      <c r="AB159" s="37"/>
      <c r="AC159" s="37"/>
      <c r="AD159" s="37"/>
      <c r="AE159" s="37"/>
      <c r="AT159" s="16" t="s">
        <v>663</v>
      </c>
      <c r="AU159" s="16" t="s">
        <v>80</v>
      </c>
    </row>
    <row r="160" s="13" customFormat="1">
      <c r="A160" s="13"/>
      <c r="B160" s="224"/>
      <c r="C160" s="225"/>
      <c r="D160" s="226" t="s">
        <v>146</v>
      </c>
      <c r="E160" s="227" t="s">
        <v>19</v>
      </c>
      <c r="F160" s="228" t="s">
        <v>732</v>
      </c>
      <c r="G160" s="225"/>
      <c r="H160" s="229">
        <v>29</v>
      </c>
      <c r="I160" s="230"/>
      <c r="J160" s="225"/>
      <c r="K160" s="225"/>
      <c r="L160" s="231"/>
      <c r="M160" s="232"/>
      <c r="N160" s="233"/>
      <c r="O160" s="233"/>
      <c r="P160" s="233"/>
      <c r="Q160" s="233"/>
      <c r="R160" s="233"/>
      <c r="S160" s="233"/>
      <c r="T160" s="234"/>
      <c r="U160" s="13"/>
      <c r="V160" s="13"/>
      <c r="W160" s="13"/>
      <c r="X160" s="13"/>
      <c r="Y160" s="13"/>
      <c r="Z160" s="13"/>
      <c r="AA160" s="13"/>
      <c r="AB160" s="13"/>
      <c r="AC160" s="13"/>
      <c r="AD160" s="13"/>
      <c r="AE160" s="13"/>
      <c r="AT160" s="235" t="s">
        <v>146</v>
      </c>
      <c r="AU160" s="235" t="s">
        <v>80</v>
      </c>
      <c r="AV160" s="13" t="s">
        <v>82</v>
      </c>
      <c r="AW160" s="13" t="s">
        <v>33</v>
      </c>
      <c r="AX160" s="13" t="s">
        <v>72</v>
      </c>
      <c r="AY160" s="235" t="s">
        <v>136</v>
      </c>
    </row>
    <row r="161" s="14" customFormat="1">
      <c r="A161" s="14"/>
      <c r="B161" s="236"/>
      <c r="C161" s="237"/>
      <c r="D161" s="226" t="s">
        <v>146</v>
      </c>
      <c r="E161" s="238" t="s">
        <v>19</v>
      </c>
      <c r="F161" s="239" t="s">
        <v>158</v>
      </c>
      <c r="G161" s="237"/>
      <c r="H161" s="240">
        <v>29</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146</v>
      </c>
      <c r="AU161" s="246" t="s">
        <v>80</v>
      </c>
      <c r="AV161" s="14" t="s">
        <v>144</v>
      </c>
      <c r="AW161" s="14" t="s">
        <v>33</v>
      </c>
      <c r="AX161" s="14" t="s">
        <v>80</v>
      </c>
      <c r="AY161" s="246" t="s">
        <v>136</v>
      </c>
    </row>
    <row r="162" s="2" customFormat="1" ht="24.15" customHeight="1">
      <c r="A162" s="37"/>
      <c r="B162" s="38"/>
      <c r="C162" s="211" t="s">
        <v>235</v>
      </c>
      <c r="D162" s="211" t="s">
        <v>139</v>
      </c>
      <c r="E162" s="212" t="s">
        <v>733</v>
      </c>
      <c r="F162" s="213" t="s">
        <v>734</v>
      </c>
      <c r="G162" s="214" t="s">
        <v>262</v>
      </c>
      <c r="H162" s="215">
        <v>0.52500000000000002</v>
      </c>
      <c r="I162" s="216"/>
      <c r="J162" s="217">
        <f>ROUND(I162*H162,2)</f>
        <v>0</v>
      </c>
      <c r="K162" s="213" t="s">
        <v>662</v>
      </c>
      <c r="L162" s="43"/>
      <c r="M162" s="218" t="s">
        <v>19</v>
      </c>
      <c r="N162" s="219" t="s">
        <v>43</v>
      </c>
      <c r="O162" s="83"/>
      <c r="P162" s="220">
        <f>O162*H162</f>
        <v>0</v>
      </c>
      <c r="Q162" s="220">
        <v>1.0606207999999999</v>
      </c>
      <c r="R162" s="220">
        <f>Q162*H162</f>
        <v>0.55682591999999997</v>
      </c>
      <c r="S162" s="220">
        <v>0</v>
      </c>
      <c r="T162" s="221">
        <f>S162*H162</f>
        <v>0</v>
      </c>
      <c r="U162" s="37"/>
      <c r="V162" s="37"/>
      <c r="W162" s="37"/>
      <c r="X162" s="37"/>
      <c r="Y162" s="37"/>
      <c r="Z162" s="37"/>
      <c r="AA162" s="37"/>
      <c r="AB162" s="37"/>
      <c r="AC162" s="37"/>
      <c r="AD162" s="37"/>
      <c r="AE162" s="37"/>
      <c r="AR162" s="222" t="s">
        <v>144</v>
      </c>
      <c r="AT162" s="222" t="s">
        <v>139</v>
      </c>
      <c r="AU162" s="222" t="s">
        <v>80</v>
      </c>
      <c r="AY162" s="16" t="s">
        <v>136</v>
      </c>
      <c r="BE162" s="223">
        <f>IF(N162="základní",J162,0)</f>
        <v>0</v>
      </c>
      <c r="BF162" s="223">
        <f>IF(N162="snížená",J162,0)</f>
        <v>0</v>
      </c>
      <c r="BG162" s="223">
        <f>IF(N162="zákl. přenesená",J162,0)</f>
        <v>0</v>
      </c>
      <c r="BH162" s="223">
        <f>IF(N162="sníž. přenesená",J162,0)</f>
        <v>0</v>
      </c>
      <c r="BI162" s="223">
        <f>IF(N162="nulová",J162,0)</f>
        <v>0</v>
      </c>
      <c r="BJ162" s="16" t="s">
        <v>80</v>
      </c>
      <c r="BK162" s="223">
        <f>ROUND(I162*H162,2)</f>
        <v>0</v>
      </c>
      <c r="BL162" s="16" t="s">
        <v>144</v>
      </c>
      <c r="BM162" s="222" t="s">
        <v>330</v>
      </c>
    </row>
    <row r="163" s="2" customFormat="1">
      <c r="A163" s="37"/>
      <c r="B163" s="38"/>
      <c r="C163" s="39"/>
      <c r="D163" s="263" t="s">
        <v>663</v>
      </c>
      <c r="E163" s="39"/>
      <c r="F163" s="264" t="s">
        <v>735</v>
      </c>
      <c r="G163" s="39"/>
      <c r="H163" s="39"/>
      <c r="I163" s="265"/>
      <c r="J163" s="39"/>
      <c r="K163" s="39"/>
      <c r="L163" s="43"/>
      <c r="M163" s="266"/>
      <c r="N163" s="267"/>
      <c r="O163" s="83"/>
      <c r="P163" s="83"/>
      <c r="Q163" s="83"/>
      <c r="R163" s="83"/>
      <c r="S163" s="83"/>
      <c r="T163" s="84"/>
      <c r="U163" s="37"/>
      <c r="V163" s="37"/>
      <c r="W163" s="37"/>
      <c r="X163" s="37"/>
      <c r="Y163" s="37"/>
      <c r="Z163" s="37"/>
      <c r="AA163" s="37"/>
      <c r="AB163" s="37"/>
      <c r="AC163" s="37"/>
      <c r="AD163" s="37"/>
      <c r="AE163" s="37"/>
      <c r="AT163" s="16" t="s">
        <v>663</v>
      </c>
      <c r="AU163" s="16" t="s">
        <v>80</v>
      </c>
    </row>
    <row r="164" s="13" customFormat="1">
      <c r="A164" s="13"/>
      <c r="B164" s="224"/>
      <c r="C164" s="225"/>
      <c r="D164" s="226" t="s">
        <v>146</v>
      </c>
      <c r="E164" s="227" t="s">
        <v>19</v>
      </c>
      <c r="F164" s="228" t="s">
        <v>736</v>
      </c>
      <c r="G164" s="225"/>
      <c r="H164" s="229">
        <v>0.52500000000000002</v>
      </c>
      <c r="I164" s="230"/>
      <c r="J164" s="225"/>
      <c r="K164" s="225"/>
      <c r="L164" s="231"/>
      <c r="M164" s="232"/>
      <c r="N164" s="233"/>
      <c r="O164" s="233"/>
      <c r="P164" s="233"/>
      <c r="Q164" s="233"/>
      <c r="R164" s="233"/>
      <c r="S164" s="233"/>
      <c r="T164" s="234"/>
      <c r="U164" s="13"/>
      <c r="V164" s="13"/>
      <c r="W164" s="13"/>
      <c r="X164" s="13"/>
      <c r="Y164" s="13"/>
      <c r="Z164" s="13"/>
      <c r="AA164" s="13"/>
      <c r="AB164" s="13"/>
      <c r="AC164" s="13"/>
      <c r="AD164" s="13"/>
      <c r="AE164" s="13"/>
      <c r="AT164" s="235" t="s">
        <v>146</v>
      </c>
      <c r="AU164" s="235" t="s">
        <v>80</v>
      </c>
      <c r="AV164" s="13" t="s">
        <v>82</v>
      </c>
      <c r="AW164" s="13" t="s">
        <v>33</v>
      </c>
      <c r="AX164" s="13" t="s">
        <v>72</v>
      </c>
      <c r="AY164" s="235" t="s">
        <v>136</v>
      </c>
    </row>
    <row r="165" s="14" customFormat="1">
      <c r="A165" s="14"/>
      <c r="B165" s="236"/>
      <c r="C165" s="237"/>
      <c r="D165" s="226" t="s">
        <v>146</v>
      </c>
      <c r="E165" s="238" t="s">
        <v>19</v>
      </c>
      <c r="F165" s="239" t="s">
        <v>158</v>
      </c>
      <c r="G165" s="237"/>
      <c r="H165" s="240">
        <v>0.52500000000000002</v>
      </c>
      <c r="I165" s="241"/>
      <c r="J165" s="237"/>
      <c r="K165" s="237"/>
      <c r="L165" s="242"/>
      <c r="M165" s="243"/>
      <c r="N165" s="244"/>
      <c r="O165" s="244"/>
      <c r="P165" s="244"/>
      <c r="Q165" s="244"/>
      <c r="R165" s="244"/>
      <c r="S165" s="244"/>
      <c r="T165" s="245"/>
      <c r="U165" s="14"/>
      <c r="V165" s="14"/>
      <c r="W165" s="14"/>
      <c r="X165" s="14"/>
      <c r="Y165" s="14"/>
      <c r="Z165" s="14"/>
      <c r="AA165" s="14"/>
      <c r="AB165" s="14"/>
      <c r="AC165" s="14"/>
      <c r="AD165" s="14"/>
      <c r="AE165" s="14"/>
      <c r="AT165" s="246" t="s">
        <v>146</v>
      </c>
      <c r="AU165" s="246" t="s">
        <v>80</v>
      </c>
      <c r="AV165" s="14" t="s">
        <v>144</v>
      </c>
      <c r="AW165" s="14" t="s">
        <v>33</v>
      </c>
      <c r="AX165" s="14" t="s">
        <v>80</v>
      </c>
      <c r="AY165" s="246" t="s">
        <v>136</v>
      </c>
    </row>
    <row r="166" s="12" customFormat="1" ht="25.92" customHeight="1">
      <c r="A166" s="12"/>
      <c r="B166" s="195"/>
      <c r="C166" s="196"/>
      <c r="D166" s="197" t="s">
        <v>71</v>
      </c>
      <c r="E166" s="198" t="s">
        <v>168</v>
      </c>
      <c r="F166" s="198" t="s">
        <v>737</v>
      </c>
      <c r="G166" s="196"/>
      <c r="H166" s="196"/>
      <c r="I166" s="199"/>
      <c r="J166" s="200">
        <f>BK166</f>
        <v>0</v>
      </c>
      <c r="K166" s="196"/>
      <c r="L166" s="201"/>
      <c r="M166" s="202"/>
      <c r="N166" s="203"/>
      <c r="O166" s="203"/>
      <c r="P166" s="204">
        <f>SUM(P167:P172)</f>
        <v>0</v>
      </c>
      <c r="Q166" s="203"/>
      <c r="R166" s="204">
        <f>SUM(R167:R172)</f>
        <v>9.6846953064000019</v>
      </c>
      <c r="S166" s="203"/>
      <c r="T166" s="205">
        <f>SUM(T167:T172)</f>
        <v>10.718976000000001</v>
      </c>
      <c r="U166" s="12"/>
      <c r="V166" s="12"/>
      <c r="W166" s="12"/>
      <c r="X166" s="12"/>
      <c r="Y166" s="12"/>
      <c r="Z166" s="12"/>
      <c r="AA166" s="12"/>
      <c r="AB166" s="12"/>
      <c r="AC166" s="12"/>
      <c r="AD166" s="12"/>
      <c r="AE166" s="12"/>
      <c r="AR166" s="206" t="s">
        <v>80</v>
      </c>
      <c r="AT166" s="207" t="s">
        <v>71</v>
      </c>
      <c r="AU166" s="207" t="s">
        <v>72</v>
      </c>
      <c r="AY166" s="206" t="s">
        <v>136</v>
      </c>
      <c r="BK166" s="208">
        <f>SUM(BK167:BK172)</f>
        <v>0</v>
      </c>
    </row>
    <row r="167" s="2" customFormat="1" ht="49.05" customHeight="1">
      <c r="A167" s="37"/>
      <c r="B167" s="38"/>
      <c r="C167" s="211" t="s">
        <v>7</v>
      </c>
      <c r="D167" s="211" t="s">
        <v>139</v>
      </c>
      <c r="E167" s="212" t="s">
        <v>738</v>
      </c>
      <c r="F167" s="213" t="s">
        <v>739</v>
      </c>
      <c r="G167" s="214" t="s">
        <v>142</v>
      </c>
      <c r="H167" s="215">
        <v>111.65600000000001</v>
      </c>
      <c r="I167" s="216"/>
      <c r="J167" s="217">
        <f>ROUND(I167*H167,2)</f>
        <v>0</v>
      </c>
      <c r="K167" s="213" t="s">
        <v>662</v>
      </c>
      <c r="L167" s="43"/>
      <c r="M167" s="218" t="s">
        <v>19</v>
      </c>
      <c r="N167" s="219" t="s">
        <v>43</v>
      </c>
      <c r="O167" s="83"/>
      <c r="P167" s="220">
        <f>O167*H167</f>
        <v>0</v>
      </c>
      <c r="Q167" s="220">
        <v>0.086736900000000006</v>
      </c>
      <c r="R167" s="220">
        <f>Q167*H167</f>
        <v>9.6846953064000019</v>
      </c>
      <c r="S167" s="220">
        <v>0.096000000000000002</v>
      </c>
      <c r="T167" s="221">
        <f>S167*H167</f>
        <v>10.718976000000001</v>
      </c>
      <c r="U167" s="37"/>
      <c r="V167" s="37"/>
      <c r="W167" s="37"/>
      <c r="X167" s="37"/>
      <c r="Y167" s="37"/>
      <c r="Z167" s="37"/>
      <c r="AA167" s="37"/>
      <c r="AB167" s="37"/>
      <c r="AC167" s="37"/>
      <c r="AD167" s="37"/>
      <c r="AE167" s="37"/>
      <c r="AR167" s="222" t="s">
        <v>144</v>
      </c>
      <c r="AT167" s="222" t="s">
        <v>139</v>
      </c>
      <c r="AU167" s="222" t="s">
        <v>80</v>
      </c>
      <c r="AY167" s="16" t="s">
        <v>136</v>
      </c>
      <c r="BE167" s="223">
        <f>IF(N167="základní",J167,0)</f>
        <v>0</v>
      </c>
      <c r="BF167" s="223">
        <f>IF(N167="snížená",J167,0)</f>
        <v>0</v>
      </c>
      <c r="BG167" s="223">
        <f>IF(N167="zákl. přenesená",J167,0)</f>
        <v>0</v>
      </c>
      <c r="BH167" s="223">
        <f>IF(N167="sníž. přenesená",J167,0)</f>
        <v>0</v>
      </c>
      <c r="BI167" s="223">
        <f>IF(N167="nulová",J167,0)</f>
        <v>0</v>
      </c>
      <c r="BJ167" s="16" t="s">
        <v>80</v>
      </c>
      <c r="BK167" s="223">
        <f>ROUND(I167*H167,2)</f>
        <v>0</v>
      </c>
      <c r="BL167" s="16" t="s">
        <v>144</v>
      </c>
      <c r="BM167" s="222" t="s">
        <v>338</v>
      </c>
    </row>
    <row r="168" s="2" customFormat="1">
      <c r="A168" s="37"/>
      <c r="B168" s="38"/>
      <c r="C168" s="39"/>
      <c r="D168" s="263" t="s">
        <v>663</v>
      </c>
      <c r="E168" s="39"/>
      <c r="F168" s="264" t="s">
        <v>740</v>
      </c>
      <c r="G168" s="39"/>
      <c r="H168" s="39"/>
      <c r="I168" s="265"/>
      <c r="J168" s="39"/>
      <c r="K168" s="39"/>
      <c r="L168" s="43"/>
      <c r="M168" s="266"/>
      <c r="N168" s="267"/>
      <c r="O168" s="83"/>
      <c r="P168" s="83"/>
      <c r="Q168" s="83"/>
      <c r="R168" s="83"/>
      <c r="S168" s="83"/>
      <c r="T168" s="84"/>
      <c r="U168" s="37"/>
      <c r="V168" s="37"/>
      <c r="W168" s="37"/>
      <c r="X168" s="37"/>
      <c r="Y168" s="37"/>
      <c r="Z168" s="37"/>
      <c r="AA168" s="37"/>
      <c r="AB168" s="37"/>
      <c r="AC168" s="37"/>
      <c r="AD168" s="37"/>
      <c r="AE168" s="37"/>
      <c r="AT168" s="16" t="s">
        <v>663</v>
      </c>
      <c r="AU168" s="16" t="s">
        <v>80</v>
      </c>
    </row>
    <row r="169" s="13" customFormat="1">
      <c r="A169" s="13"/>
      <c r="B169" s="224"/>
      <c r="C169" s="225"/>
      <c r="D169" s="226" t="s">
        <v>146</v>
      </c>
      <c r="E169" s="227" t="s">
        <v>19</v>
      </c>
      <c r="F169" s="228" t="s">
        <v>741</v>
      </c>
      <c r="G169" s="225"/>
      <c r="H169" s="229">
        <v>5.4560000000000004</v>
      </c>
      <c r="I169" s="230"/>
      <c r="J169" s="225"/>
      <c r="K169" s="225"/>
      <c r="L169" s="231"/>
      <c r="M169" s="232"/>
      <c r="N169" s="233"/>
      <c r="O169" s="233"/>
      <c r="P169" s="233"/>
      <c r="Q169" s="233"/>
      <c r="R169" s="233"/>
      <c r="S169" s="233"/>
      <c r="T169" s="234"/>
      <c r="U169" s="13"/>
      <c r="V169" s="13"/>
      <c r="W169" s="13"/>
      <c r="X169" s="13"/>
      <c r="Y169" s="13"/>
      <c r="Z169" s="13"/>
      <c r="AA169" s="13"/>
      <c r="AB169" s="13"/>
      <c r="AC169" s="13"/>
      <c r="AD169" s="13"/>
      <c r="AE169" s="13"/>
      <c r="AT169" s="235" t="s">
        <v>146</v>
      </c>
      <c r="AU169" s="235" t="s">
        <v>80</v>
      </c>
      <c r="AV169" s="13" t="s">
        <v>82</v>
      </c>
      <c r="AW169" s="13" t="s">
        <v>33</v>
      </c>
      <c r="AX169" s="13" t="s">
        <v>72</v>
      </c>
      <c r="AY169" s="235" t="s">
        <v>136</v>
      </c>
    </row>
    <row r="170" s="13" customFormat="1">
      <c r="A170" s="13"/>
      <c r="B170" s="224"/>
      <c r="C170" s="225"/>
      <c r="D170" s="226" t="s">
        <v>146</v>
      </c>
      <c r="E170" s="227" t="s">
        <v>19</v>
      </c>
      <c r="F170" s="228" t="s">
        <v>742</v>
      </c>
      <c r="G170" s="225"/>
      <c r="H170" s="229">
        <v>16.199999999999999</v>
      </c>
      <c r="I170" s="230"/>
      <c r="J170" s="225"/>
      <c r="K170" s="225"/>
      <c r="L170" s="231"/>
      <c r="M170" s="232"/>
      <c r="N170" s="233"/>
      <c r="O170" s="233"/>
      <c r="P170" s="233"/>
      <c r="Q170" s="233"/>
      <c r="R170" s="233"/>
      <c r="S170" s="233"/>
      <c r="T170" s="234"/>
      <c r="U170" s="13"/>
      <c r="V170" s="13"/>
      <c r="W170" s="13"/>
      <c r="X170" s="13"/>
      <c r="Y170" s="13"/>
      <c r="Z170" s="13"/>
      <c r="AA170" s="13"/>
      <c r="AB170" s="13"/>
      <c r="AC170" s="13"/>
      <c r="AD170" s="13"/>
      <c r="AE170" s="13"/>
      <c r="AT170" s="235" t="s">
        <v>146</v>
      </c>
      <c r="AU170" s="235" t="s">
        <v>80</v>
      </c>
      <c r="AV170" s="13" t="s">
        <v>82</v>
      </c>
      <c r="AW170" s="13" t="s">
        <v>33</v>
      </c>
      <c r="AX170" s="13" t="s">
        <v>72</v>
      </c>
      <c r="AY170" s="235" t="s">
        <v>136</v>
      </c>
    </row>
    <row r="171" s="13" customFormat="1">
      <c r="A171" s="13"/>
      <c r="B171" s="224"/>
      <c r="C171" s="225"/>
      <c r="D171" s="226" t="s">
        <v>146</v>
      </c>
      <c r="E171" s="227" t="s">
        <v>19</v>
      </c>
      <c r="F171" s="228" t="s">
        <v>743</v>
      </c>
      <c r="G171" s="225"/>
      <c r="H171" s="229">
        <v>90</v>
      </c>
      <c r="I171" s="230"/>
      <c r="J171" s="225"/>
      <c r="K171" s="225"/>
      <c r="L171" s="231"/>
      <c r="M171" s="232"/>
      <c r="N171" s="233"/>
      <c r="O171" s="233"/>
      <c r="P171" s="233"/>
      <c r="Q171" s="233"/>
      <c r="R171" s="233"/>
      <c r="S171" s="233"/>
      <c r="T171" s="234"/>
      <c r="U171" s="13"/>
      <c r="V171" s="13"/>
      <c r="W171" s="13"/>
      <c r="X171" s="13"/>
      <c r="Y171" s="13"/>
      <c r="Z171" s="13"/>
      <c r="AA171" s="13"/>
      <c r="AB171" s="13"/>
      <c r="AC171" s="13"/>
      <c r="AD171" s="13"/>
      <c r="AE171" s="13"/>
      <c r="AT171" s="235" t="s">
        <v>146</v>
      </c>
      <c r="AU171" s="235" t="s">
        <v>80</v>
      </c>
      <c r="AV171" s="13" t="s">
        <v>82</v>
      </c>
      <c r="AW171" s="13" t="s">
        <v>33</v>
      </c>
      <c r="AX171" s="13" t="s">
        <v>72</v>
      </c>
      <c r="AY171" s="235" t="s">
        <v>136</v>
      </c>
    </row>
    <row r="172" s="14" customFormat="1">
      <c r="A172" s="14"/>
      <c r="B172" s="236"/>
      <c r="C172" s="237"/>
      <c r="D172" s="226" t="s">
        <v>146</v>
      </c>
      <c r="E172" s="238" t="s">
        <v>19</v>
      </c>
      <c r="F172" s="239" t="s">
        <v>158</v>
      </c>
      <c r="G172" s="237"/>
      <c r="H172" s="240">
        <v>111.65600000000001</v>
      </c>
      <c r="I172" s="241"/>
      <c r="J172" s="237"/>
      <c r="K172" s="237"/>
      <c r="L172" s="242"/>
      <c r="M172" s="243"/>
      <c r="N172" s="244"/>
      <c r="O172" s="244"/>
      <c r="P172" s="244"/>
      <c r="Q172" s="244"/>
      <c r="R172" s="244"/>
      <c r="S172" s="244"/>
      <c r="T172" s="245"/>
      <c r="U172" s="14"/>
      <c r="V172" s="14"/>
      <c r="W172" s="14"/>
      <c r="X172" s="14"/>
      <c r="Y172" s="14"/>
      <c r="Z172" s="14"/>
      <c r="AA172" s="14"/>
      <c r="AB172" s="14"/>
      <c r="AC172" s="14"/>
      <c r="AD172" s="14"/>
      <c r="AE172" s="14"/>
      <c r="AT172" s="246" t="s">
        <v>146</v>
      </c>
      <c r="AU172" s="246" t="s">
        <v>80</v>
      </c>
      <c r="AV172" s="14" t="s">
        <v>144</v>
      </c>
      <c r="AW172" s="14" t="s">
        <v>33</v>
      </c>
      <c r="AX172" s="14" t="s">
        <v>80</v>
      </c>
      <c r="AY172" s="246" t="s">
        <v>136</v>
      </c>
    </row>
    <row r="173" s="12" customFormat="1" ht="25.92" customHeight="1">
      <c r="A173" s="12"/>
      <c r="B173" s="195"/>
      <c r="C173" s="196"/>
      <c r="D173" s="197" t="s">
        <v>71</v>
      </c>
      <c r="E173" s="198" t="s">
        <v>186</v>
      </c>
      <c r="F173" s="198" t="s">
        <v>569</v>
      </c>
      <c r="G173" s="196"/>
      <c r="H173" s="196"/>
      <c r="I173" s="199"/>
      <c r="J173" s="200">
        <f>BK173</f>
        <v>0</v>
      </c>
      <c r="K173" s="196"/>
      <c r="L173" s="201"/>
      <c r="M173" s="202"/>
      <c r="N173" s="203"/>
      <c r="O173" s="203"/>
      <c r="P173" s="204">
        <f>SUM(P174:P210)</f>
        <v>0</v>
      </c>
      <c r="Q173" s="203"/>
      <c r="R173" s="204">
        <f>SUM(R174:R210)</f>
        <v>0.78935980000000006</v>
      </c>
      <c r="S173" s="203"/>
      <c r="T173" s="205">
        <f>SUM(T174:T210)</f>
        <v>0</v>
      </c>
      <c r="U173" s="12"/>
      <c r="V173" s="12"/>
      <c r="W173" s="12"/>
      <c r="X173" s="12"/>
      <c r="Y173" s="12"/>
      <c r="Z173" s="12"/>
      <c r="AA173" s="12"/>
      <c r="AB173" s="12"/>
      <c r="AC173" s="12"/>
      <c r="AD173" s="12"/>
      <c r="AE173" s="12"/>
      <c r="AR173" s="206" t="s">
        <v>80</v>
      </c>
      <c r="AT173" s="207" t="s">
        <v>71</v>
      </c>
      <c r="AU173" s="207" t="s">
        <v>72</v>
      </c>
      <c r="AY173" s="206" t="s">
        <v>136</v>
      </c>
      <c r="BK173" s="208">
        <f>SUM(BK174:BK210)</f>
        <v>0</v>
      </c>
    </row>
    <row r="174" s="2" customFormat="1" ht="44.25" customHeight="1">
      <c r="A174" s="37"/>
      <c r="B174" s="38"/>
      <c r="C174" s="211" t="s">
        <v>243</v>
      </c>
      <c r="D174" s="211" t="s">
        <v>139</v>
      </c>
      <c r="E174" s="212" t="s">
        <v>744</v>
      </c>
      <c r="F174" s="213" t="s">
        <v>745</v>
      </c>
      <c r="G174" s="214" t="s">
        <v>142</v>
      </c>
      <c r="H174" s="215">
        <v>50</v>
      </c>
      <c r="I174" s="216"/>
      <c r="J174" s="217">
        <f>ROUND(I174*H174,2)</f>
        <v>0</v>
      </c>
      <c r="K174" s="213" t="s">
        <v>662</v>
      </c>
      <c r="L174" s="43"/>
      <c r="M174" s="218" t="s">
        <v>19</v>
      </c>
      <c r="N174" s="219" t="s">
        <v>43</v>
      </c>
      <c r="O174" s="83"/>
      <c r="P174" s="220">
        <f>O174*H174</f>
        <v>0</v>
      </c>
      <c r="Q174" s="220">
        <v>0</v>
      </c>
      <c r="R174" s="220">
        <f>Q174*H174</f>
        <v>0</v>
      </c>
      <c r="S174" s="220">
        <v>0</v>
      </c>
      <c r="T174" s="221">
        <f>S174*H174</f>
        <v>0</v>
      </c>
      <c r="U174" s="37"/>
      <c r="V174" s="37"/>
      <c r="W174" s="37"/>
      <c r="X174" s="37"/>
      <c r="Y174" s="37"/>
      <c r="Z174" s="37"/>
      <c r="AA174" s="37"/>
      <c r="AB174" s="37"/>
      <c r="AC174" s="37"/>
      <c r="AD174" s="37"/>
      <c r="AE174" s="37"/>
      <c r="AR174" s="222" t="s">
        <v>144</v>
      </c>
      <c r="AT174" s="222" t="s">
        <v>139</v>
      </c>
      <c r="AU174" s="222" t="s">
        <v>80</v>
      </c>
      <c r="AY174" s="16" t="s">
        <v>136</v>
      </c>
      <c r="BE174" s="223">
        <f>IF(N174="základní",J174,0)</f>
        <v>0</v>
      </c>
      <c r="BF174" s="223">
        <f>IF(N174="snížená",J174,0)</f>
        <v>0</v>
      </c>
      <c r="BG174" s="223">
        <f>IF(N174="zákl. přenesená",J174,0)</f>
        <v>0</v>
      </c>
      <c r="BH174" s="223">
        <f>IF(N174="sníž. přenesená",J174,0)</f>
        <v>0</v>
      </c>
      <c r="BI174" s="223">
        <f>IF(N174="nulová",J174,0)</f>
        <v>0</v>
      </c>
      <c r="BJ174" s="16" t="s">
        <v>80</v>
      </c>
      <c r="BK174" s="223">
        <f>ROUND(I174*H174,2)</f>
        <v>0</v>
      </c>
      <c r="BL174" s="16" t="s">
        <v>144</v>
      </c>
      <c r="BM174" s="222" t="s">
        <v>355</v>
      </c>
    </row>
    <row r="175" s="2" customFormat="1">
      <c r="A175" s="37"/>
      <c r="B175" s="38"/>
      <c r="C175" s="39"/>
      <c r="D175" s="263" t="s">
        <v>663</v>
      </c>
      <c r="E175" s="39"/>
      <c r="F175" s="264" t="s">
        <v>746</v>
      </c>
      <c r="G175" s="39"/>
      <c r="H175" s="39"/>
      <c r="I175" s="265"/>
      <c r="J175" s="39"/>
      <c r="K175" s="39"/>
      <c r="L175" s="43"/>
      <c r="M175" s="266"/>
      <c r="N175" s="267"/>
      <c r="O175" s="83"/>
      <c r="P175" s="83"/>
      <c r="Q175" s="83"/>
      <c r="R175" s="83"/>
      <c r="S175" s="83"/>
      <c r="T175" s="84"/>
      <c r="U175" s="37"/>
      <c r="V175" s="37"/>
      <c r="W175" s="37"/>
      <c r="X175" s="37"/>
      <c r="Y175" s="37"/>
      <c r="Z175" s="37"/>
      <c r="AA175" s="37"/>
      <c r="AB175" s="37"/>
      <c r="AC175" s="37"/>
      <c r="AD175" s="37"/>
      <c r="AE175" s="37"/>
      <c r="AT175" s="16" t="s">
        <v>663</v>
      </c>
      <c r="AU175" s="16" t="s">
        <v>80</v>
      </c>
    </row>
    <row r="176" s="13" customFormat="1">
      <c r="A176" s="13"/>
      <c r="B176" s="224"/>
      <c r="C176" s="225"/>
      <c r="D176" s="226" t="s">
        <v>146</v>
      </c>
      <c r="E176" s="227" t="s">
        <v>19</v>
      </c>
      <c r="F176" s="228" t="s">
        <v>747</v>
      </c>
      <c r="G176" s="225"/>
      <c r="H176" s="229">
        <v>50</v>
      </c>
      <c r="I176" s="230"/>
      <c r="J176" s="225"/>
      <c r="K176" s="225"/>
      <c r="L176" s="231"/>
      <c r="M176" s="232"/>
      <c r="N176" s="233"/>
      <c r="O176" s="233"/>
      <c r="P176" s="233"/>
      <c r="Q176" s="233"/>
      <c r="R176" s="233"/>
      <c r="S176" s="233"/>
      <c r="T176" s="234"/>
      <c r="U176" s="13"/>
      <c r="V176" s="13"/>
      <c r="W176" s="13"/>
      <c r="X176" s="13"/>
      <c r="Y176" s="13"/>
      <c r="Z176" s="13"/>
      <c r="AA176" s="13"/>
      <c r="AB176" s="13"/>
      <c r="AC176" s="13"/>
      <c r="AD176" s="13"/>
      <c r="AE176" s="13"/>
      <c r="AT176" s="235" t="s">
        <v>146</v>
      </c>
      <c r="AU176" s="235" t="s">
        <v>80</v>
      </c>
      <c r="AV176" s="13" t="s">
        <v>82</v>
      </c>
      <c r="AW176" s="13" t="s">
        <v>33</v>
      </c>
      <c r="AX176" s="13" t="s">
        <v>72</v>
      </c>
      <c r="AY176" s="235" t="s">
        <v>136</v>
      </c>
    </row>
    <row r="177" s="14" customFormat="1">
      <c r="A177" s="14"/>
      <c r="B177" s="236"/>
      <c r="C177" s="237"/>
      <c r="D177" s="226" t="s">
        <v>146</v>
      </c>
      <c r="E177" s="238" t="s">
        <v>19</v>
      </c>
      <c r="F177" s="239" t="s">
        <v>158</v>
      </c>
      <c r="G177" s="237"/>
      <c r="H177" s="240">
        <v>50</v>
      </c>
      <c r="I177" s="241"/>
      <c r="J177" s="237"/>
      <c r="K177" s="237"/>
      <c r="L177" s="242"/>
      <c r="M177" s="243"/>
      <c r="N177" s="244"/>
      <c r="O177" s="244"/>
      <c r="P177" s="244"/>
      <c r="Q177" s="244"/>
      <c r="R177" s="244"/>
      <c r="S177" s="244"/>
      <c r="T177" s="245"/>
      <c r="U177" s="14"/>
      <c r="V177" s="14"/>
      <c r="W177" s="14"/>
      <c r="X177" s="14"/>
      <c r="Y177" s="14"/>
      <c r="Z177" s="14"/>
      <c r="AA177" s="14"/>
      <c r="AB177" s="14"/>
      <c r="AC177" s="14"/>
      <c r="AD177" s="14"/>
      <c r="AE177" s="14"/>
      <c r="AT177" s="246" t="s">
        <v>146</v>
      </c>
      <c r="AU177" s="246" t="s">
        <v>80</v>
      </c>
      <c r="AV177" s="14" t="s">
        <v>144</v>
      </c>
      <c r="AW177" s="14" t="s">
        <v>33</v>
      </c>
      <c r="AX177" s="14" t="s">
        <v>80</v>
      </c>
      <c r="AY177" s="246" t="s">
        <v>136</v>
      </c>
    </row>
    <row r="178" s="2" customFormat="1" ht="49.05" customHeight="1">
      <c r="A178" s="37"/>
      <c r="B178" s="38"/>
      <c r="C178" s="211" t="s">
        <v>248</v>
      </c>
      <c r="D178" s="211" t="s">
        <v>139</v>
      </c>
      <c r="E178" s="212" t="s">
        <v>748</v>
      </c>
      <c r="F178" s="213" t="s">
        <v>749</v>
      </c>
      <c r="G178" s="214" t="s">
        <v>142</v>
      </c>
      <c r="H178" s="215">
        <v>500</v>
      </c>
      <c r="I178" s="216"/>
      <c r="J178" s="217">
        <f>ROUND(I178*H178,2)</f>
        <v>0</v>
      </c>
      <c r="K178" s="213" t="s">
        <v>662</v>
      </c>
      <c r="L178" s="43"/>
      <c r="M178" s="218" t="s">
        <v>19</v>
      </c>
      <c r="N178" s="219" t="s">
        <v>43</v>
      </c>
      <c r="O178" s="83"/>
      <c r="P178" s="220">
        <f>O178*H178</f>
        <v>0</v>
      </c>
      <c r="Q178" s="220">
        <v>0</v>
      </c>
      <c r="R178" s="220">
        <f>Q178*H178</f>
        <v>0</v>
      </c>
      <c r="S178" s="220">
        <v>0</v>
      </c>
      <c r="T178" s="221">
        <f>S178*H178</f>
        <v>0</v>
      </c>
      <c r="U178" s="37"/>
      <c r="V178" s="37"/>
      <c r="W178" s="37"/>
      <c r="X178" s="37"/>
      <c r="Y178" s="37"/>
      <c r="Z178" s="37"/>
      <c r="AA178" s="37"/>
      <c r="AB178" s="37"/>
      <c r="AC178" s="37"/>
      <c r="AD178" s="37"/>
      <c r="AE178" s="37"/>
      <c r="AR178" s="222" t="s">
        <v>144</v>
      </c>
      <c r="AT178" s="222" t="s">
        <v>139</v>
      </c>
      <c r="AU178" s="222" t="s">
        <v>80</v>
      </c>
      <c r="AY178" s="16" t="s">
        <v>136</v>
      </c>
      <c r="BE178" s="223">
        <f>IF(N178="základní",J178,0)</f>
        <v>0</v>
      </c>
      <c r="BF178" s="223">
        <f>IF(N178="snížená",J178,0)</f>
        <v>0</v>
      </c>
      <c r="BG178" s="223">
        <f>IF(N178="zákl. přenesená",J178,0)</f>
        <v>0</v>
      </c>
      <c r="BH178" s="223">
        <f>IF(N178="sníž. přenesená",J178,0)</f>
        <v>0</v>
      </c>
      <c r="BI178" s="223">
        <f>IF(N178="nulová",J178,0)</f>
        <v>0</v>
      </c>
      <c r="BJ178" s="16" t="s">
        <v>80</v>
      </c>
      <c r="BK178" s="223">
        <f>ROUND(I178*H178,2)</f>
        <v>0</v>
      </c>
      <c r="BL178" s="16" t="s">
        <v>144</v>
      </c>
      <c r="BM178" s="222" t="s">
        <v>371</v>
      </c>
    </row>
    <row r="179" s="2" customFormat="1">
      <c r="A179" s="37"/>
      <c r="B179" s="38"/>
      <c r="C179" s="39"/>
      <c r="D179" s="263" t="s">
        <v>663</v>
      </c>
      <c r="E179" s="39"/>
      <c r="F179" s="264" t="s">
        <v>750</v>
      </c>
      <c r="G179" s="39"/>
      <c r="H179" s="39"/>
      <c r="I179" s="265"/>
      <c r="J179" s="39"/>
      <c r="K179" s="39"/>
      <c r="L179" s="43"/>
      <c r="M179" s="266"/>
      <c r="N179" s="267"/>
      <c r="O179" s="83"/>
      <c r="P179" s="83"/>
      <c r="Q179" s="83"/>
      <c r="R179" s="83"/>
      <c r="S179" s="83"/>
      <c r="T179" s="84"/>
      <c r="U179" s="37"/>
      <c r="V179" s="37"/>
      <c r="W179" s="37"/>
      <c r="X179" s="37"/>
      <c r="Y179" s="37"/>
      <c r="Z179" s="37"/>
      <c r="AA179" s="37"/>
      <c r="AB179" s="37"/>
      <c r="AC179" s="37"/>
      <c r="AD179" s="37"/>
      <c r="AE179" s="37"/>
      <c r="AT179" s="16" t="s">
        <v>663</v>
      </c>
      <c r="AU179" s="16" t="s">
        <v>80</v>
      </c>
    </row>
    <row r="180" s="13" customFormat="1">
      <c r="A180" s="13"/>
      <c r="B180" s="224"/>
      <c r="C180" s="225"/>
      <c r="D180" s="226" t="s">
        <v>146</v>
      </c>
      <c r="E180" s="227" t="s">
        <v>19</v>
      </c>
      <c r="F180" s="228" t="s">
        <v>751</v>
      </c>
      <c r="G180" s="225"/>
      <c r="H180" s="229">
        <v>500</v>
      </c>
      <c r="I180" s="230"/>
      <c r="J180" s="225"/>
      <c r="K180" s="225"/>
      <c r="L180" s="231"/>
      <c r="M180" s="232"/>
      <c r="N180" s="233"/>
      <c r="O180" s="233"/>
      <c r="P180" s="233"/>
      <c r="Q180" s="233"/>
      <c r="R180" s="233"/>
      <c r="S180" s="233"/>
      <c r="T180" s="234"/>
      <c r="U180" s="13"/>
      <c r="V180" s="13"/>
      <c r="W180" s="13"/>
      <c r="X180" s="13"/>
      <c r="Y180" s="13"/>
      <c r="Z180" s="13"/>
      <c r="AA180" s="13"/>
      <c r="AB180" s="13"/>
      <c r="AC180" s="13"/>
      <c r="AD180" s="13"/>
      <c r="AE180" s="13"/>
      <c r="AT180" s="235" t="s">
        <v>146</v>
      </c>
      <c r="AU180" s="235" t="s">
        <v>80</v>
      </c>
      <c r="AV180" s="13" t="s">
        <v>82</v>
      </c>
      <c r="AW180" s="13" t="s">
        <v>33</v>
      </c>
      <c r="AX180" s="13" t="s">
        <v>72</v>
      </c>
      <c r="AY180" s="235" t="s">
        <v>136</v>
      </c>
    </row>
    <row r="181" s="14" customFormat="1">
      <c r="A181" s="14"/>
      <c r="B181" s="236"/>
      <c r="C181" s="237"/>
      <c r="D181" s="226" t="s">
        <v>146</v>
      </c>
      <c r="E181" s="238" t="s">
        <v>19</v>
      </c>
      <c r="F181" s="239" t="s">
        <v>158</v>
      </c>
      <c r="G181" s="237"/>
      <c r="H181" s="240">
        <v>500</v>
      </c>
      <c r="I181" s="241"/>
      <c r="J181" s="237"/>
      <c r="K181" s="237"/>
      <c r="L181" s="242"/>
      <c r="M181" s="243"/>
      <c r="N181" s="244"/>
      <c r="O181" s="244"/>
      <c r="P181" s="244"/>
      <c r="Q181" s="244"/>
      <c r="R181" s="244"/>
      <c r="S181" s="244"/>
      <c r="T181" s="245"/>
      <c r="U181" s="14"/>
      <c r="V181" s="14"/>
      <c r="W181" s="14"/>
      <c r="X181" s="14"/>
      <c r="Y181" s="14"/>
      <c r="Z181" s="14"/>
      <c r="AA181" s="14"/>
      <c r="AB181" s="14"/>
      <c r="AC181" s="14"/>
      <c r="AD181" s="14"/>
      <c r="AE181" s="14"/>
      <c r="AT181" s="246" t="s">
        <v>146</v>
      </c>
      <c r="AU181" s="246" t="s">
        <v>80</v>
      </c>
      <c r="AV181" s="14" t="s">
        <v>144</v>
      </c>
      <c r="AW181" s="14" t="s">
        <v>33</v>
      </c>
      <c r="AX181" s="14" t="s">
        <v>80</v>
      </c>
      <c r="AY181" s="246" t="s">
        <v>136</v>
      </c>
    </row>
    <row r="182" s="2" customFormat="1" ht="44.25" customHeight="1">
      <c r="A182" s="37"/>
      <c r="B182" s="38"/>
      <c r="C182" s="211" t="s">
        <v>254</v>
      </c>
      <c r="D182" s="211" t="s">
        <v>139</v>
      </c>
      <c r="E182" s="212" t="s">
        <v>752</v>
      </c>
      <c r="F182" s="213" t="s">
        <v>753</v>
      </c>
      <c r="G182" s="214" t="s">
        <v>142</v>
      </c>
      <c r="H182" s="215">
        <v>50</v>
      </c>
      <c r="I182" s="216"/>
      <c r="J182" s="217">
        <f>ROUND(I182*H182,2)</f>
        <v>0</v>
      </c>
      <c r="K182" s="213" t="s">
        <v>662</v>
      </c>
      <c r="L182" s="43"/>
      <c r="M182" s="218" t="s">
        <v>19</v>
      </c>
      <c r="N182" s="219" t="s">
        <v>43</v>
      </c>
      <c r="O182" s="83"/>
      <c r="P182" s="220">
        <f>O182*H182</f>
        <v>0</v>
      </c>
      <c r="Q182" s="220">
        <v>0</v>
      </c>
      <c r="R182" s="220">
        <f>Q182*H182</f>
        <v>0</v>
      </c>
      <c r="S182" s="220">
        <v>0</v>
      </c>
      <c r="T182" s="221">
        <f>S182*H182</f>
        <v>0</v>
      </c>
      <c r="U182" s="37"/>
      <c r="V182" s="37"/>
      <c r="W182" s="37"/>
      <c r="X182" s="37"/>
      <c r="Y182" s="37"/>
      <c r="Z182" s="37"/>
      <c r="AA182" s="37"/>
      <c r="AB182" s="37"/>
      <c r="AC182" s="37"/>
      <c r="AD182" s="37"/>
      <c r="AE182" s="37"/>
      <c r="AR182" s="222" t="s">
        <v>144</v>
      </c>
      <c r="AT182" s="222" t="s">
        <v>139</v>
      </c>
      <c r="AU182" s="222" t="s">
        <v>80</v>
      </c>
      <c r="AY182" s="16" t="s">
        <v>136</v>
      </c>
      <c r="BE182" s="223">
        <f>IF(N182="základní",J182,0)</f>
        <v>0</v>
      </c>
      <c r="BF182" s="223">
        <f>IF(N182="snížená",J182,0)</f>
        <v>0</v>
      </c>
      <c r="BG182" s="223">
        <f>IF(N182="zákl. přenesená",J182,0)</f>
        <v>0</v>
      </c>
      <c r="BH182" s="223">
        <f>IF(N182="sníž. přenesená",J182,0)</f>
        <v>0</v>
      </c>
      <c r="BI182" s="223">
        <f>IF(N182="nulová",J182,0)</f>
        <v>0</v>
      </c>
      <c r="BJ182" s="16" t="s">
        <v>80</v>
      </c>
      <c r="BK182" s="223">
        <f>ROUND(I182*H182,2)</f>
        <v>0</v>
      </c>
      <c r="BL182" s="16" t="s">
        <v>144</v>
      </c>
      <c r="BM182" s="222" t="s">
        <v>388</v>
      </c>
    </row>
    <row r="183" s="2" customFormat="1">
      <c r="A183" s="37"/>
      <c r="B183" s="38"/>
      <c r="C183" s="39"/>
      <c r="D183" s="263" t="s">
        <v>663</v>
      </c>
      <c r="E183" s="39"/>
      <c r="F183" s="264" t="s">
        <v>754</v>
      </c>
      <c r="G183" s="39"/>
      <c r="H183" s="39"/>
      <c r="I183" s="265"/>
      <c r="J183" s="39"/>
      <c r="K183" s="39"/>
      <c r="L183" s="43"/>
      <c r="M183" s="266"/>
      <c r="N183" s="267"/>
      <c r="O183" s="83"/>
      <c r="P183" s="83"/>
      <c r="Q183" s="83"/>
      <c r="R183" s="83"/>
      <c r="S183" s="83"/>
      <c r="T183" s="84"/>
      <c r="U183" s="37"/>
      <c r="V183" s="37"/>
      <c r="W183" s="37"/>
      <c r="X183" s="37"/>
      <c r="Y183" s="37"/>
      <c r="Z183" s="37"/>
      <c r="AA183" s="37"/>
      <c r="AB183" s="37"/>
      <c r="AC183" s="37"/>
      <c r="AD183" s="37"/>
      <c r="AE183" s="37"/>
      <c r="AT183" s="16" t="s">
        <v>663</v>
      </c>
      <c r="AU183" s="16" t="s">
        <v>80</v>
      </c>
    </row>
    <row r="184" s="2" customFormat="1" ht="24.15" customHeight="1">
      <c r="A184" s="37"/>
      <c r="B184" s="38"/>
      <c r="C184" s="211" t="s">
        <v>259</v>
      </c>
      <c r="D184" s="211" t="s">
        <v>139</v>
      </c>
      <c r="E184" s="212" t="s">
        <v>755</v>
      </c>
      <c r="F184" s="213" t="s">
        <v>756</v>
      </c>
      <c r="G184" s="214" t="s">
        <v>142</v>
      </c>
      <c r="H184" s="215">
        <v>52</v>
      </c>
      <c r="I184" s="216"/>
      <c r="J184" s="217">
        <f>ROUND(I184*H184,2)</f>
        <v>0</v>
      </c>
      <c r="K184" s="213" t="s">
        <v>662</v>
      </c>
      <c r="L184" s="43"/>
      <c r="M184" s="218" t="s">
        <v>19</v>
      </c>
      <c r="N184" s="219" t="s">
        <v>43</v>
      </c>
      <c r="O184" s="83"/>
      <c r="P184" s="220">
        <f>O184*H184</f>
        <v>0</v>
      </c>
      <c r="Q184" s="220">
        <v>0</v>
      </c>
      <c r="R184" s="220">
        <f>Q184*H184</f>
        <v>0</v>
      </c>
      <c r="S184" s="220">
        <v>0</v>
      </c>
      <c r="T184" s="221">
        <f>S184*H184</f>
        <v>0</v>
      </c>
      <c r="U184" s="37"/>
      <c r="V184" s="37"/>
      <c r="W184" s="37"/>
      <c r="X184" s="37"/>
      <c r="Y184" s="37"/>
      <c r="Z184" s="37"/>
      <c r="AA184" s="37"/>
      <c r="AB184" s="37"/>
      <c r="AC184" s="37"/>
      <c r="AD184" s="37"/>
      <c r="AE184" s="37"/>
      <c r="AR184" s="222" t="s">
        <v>144</v>
      </c>
      <c r="AT184" s="222" t="s">
        <v>139</v>
      </c>
      <c r="AU184" s="222" t="s">
        <v>80</v>
      </c>
      <c r="AY184" s="16" t="s">
        <v>136</v>
      </c>
      <c r="BE184" s="223">
        <f>IF(N184="základní",J184,0)</f>
        <v>0</v>
      </c>
      <c r="BF184" s="223">
        <f>IF(N184="snížená",J184,0)</f>
        <v>0</v>
      </c>
      <c r="BG184" s="223">
        <f>IF(N184="zákl. přenesená",J184,0)</f>
        <v>0</v>
      </c>
      <c r="BH184" s="223">
        <f>IF(N184="sníž. přenesená",J184,0)</f>
        <v>0</v>
      </c>
      <c r="BI184" s="223">
        <f>IF(N184="nulová",J184,0)</f>
        <v>0</v>
      </c>
      <c r="BJ184" s="16" t="s">
        <v>80</v>
      </c>
      <c r="BK184" s="223">
        <f>ROUND(I184*H184,2)</f>
        <v>0</v>
      </c>
      <c r="BL184" s="16" t="s">
        <v>144</v>
      </c>
      <c r="BM184" s="222" t="s">
        <v>398</v>
      </c>
    </row>
    <row r="185" s="2" customFormat="1">
      <c r="A185" s="37"/>
      <c r="B185" s="38"/>
      <c r="C185" s="39"/>
      <c r="D185" s="263" t="s">
        <v>663</v>
      </c>
      <c r="E185" s="39"/>
      <c r="F185" s="264" t="s">
        <v>757</v>
      </c>
      <c r="G185" s="39"/>
      <c r="H185" s="39"/>
      <c r="I185" s="265"/>
      <c r="J185" s="39"/>
      <c r="K185" s="39"/>
      <c r="L185" s="43"/>
      <c r="M185" s="266"/>
      <c r="N185" s="267"/>
      <c r="O185" s="83"/>
      <c r="P185" s="83"/>
      <c r="Q185" s="83"/>
      <c r="R185" s="83"/>
      <c r="S185" s="83"/>
      <c r="T185" s="84"/>
      <c r="U185" s="37"/>
      <c r="V185" s="37"/>
      <c r="W185" s="37"/>
      <c r="X185" s="37"/>
      <c r="Y185" s="37"/>
      <c r="Z185" s="37"/>
      <c r="AA185" s="37"/>
      <c r="AB185" s="37"/>
      <c r="AC185" s="37"/>
      <c r="AD185" s="37"/>
      <c r="AE185" s="37"/>
      <c r="AT185" s="16" t="s">
        <v>663</v>
      </c>
      <c r="AU185" s="16" t="s">
        <v>80</v>
      </c>
    </row>
    <row r="186" s="13" customFormat="1">
      <c r="A186" s="13"/>
      <c r="B186" s="224"/>
      <c r="C186" s="225"/>
      <c r="D186" s="226" t="s">
        <v>146</v>
      </c>
      <c r="E186" s="227" t="s">
        <v>19</v>
      </c>
      <c r="F186" s="228" t="s">
        <v>758</v>
      </c>
      <c r="G186" s="225"/>
      <c r="H186" s="229">
        <v>28</v>
      </c>
      <c r="I186" s="230"/>
      <c r="J186" s="225"/>
      <c r="K186" s="225"/>
      <c r="L186" s="231"/>
      <c r="M186" s="232"/>
      <c r="N186" s="233"/>
      <c r="O186" s="233"/>
      <c r="P186" s="233"/>
      <c r="Q186" s="233"/>
      <c r="R186" s="233"/>
      <c r="S186" s="233"/>
      <c r="T186" s="234"/>
      <c r="U186" s="13"/>
      <c r="V186" s="13"/>
      <c r="W186" s="13"/>
      <c r="X186" s="13"/>
      <c r="Y186" s="13"/>
      <c r="Z186" s="13"/>
      <c r="AA186" s="13"/>
      <c r="AB186" s="13"/>
      <c r="AC186" s="13"/>
      <c r="AD186" s="13"/>
      <c r="AE186" s="13"/>
      <c r="AT186" s="235" t="s">
        <v>146</v>
      </c>
      <c r="AU186" s="235" t="s">
        <v>80</v>
      </c>
      <c r="AV186" s="13" t="s">
        <v>82</v>
      </c>
      <c r="AW186" s="13" t="s">
        <v>33</v>
      </c>
      <c r="AX186" s="13" t="s">
        <v>72</v>
      </c>
      <c r="AY186" s="235" t="s">
        <v>136</v>
      </c>
    </row>
    <row r="187" s="13" customFormat="1">
      <c r="A187" s="13"/>
      <c r="B187" s="224"/>
      <c r="C187" s="225"/>
      <c r="D187" s="226" t="s">
        <v>146</v>
      </c>
      <c r="E187" s="227" t="s">
        <v>19</v>
      </c>
      <c r="F187" s="228" t="s">
        <v>759</v>
      </c>
      <c r="G187" s="225"/>
      <c r="H187" s="229">
        <v>24</v>
      </c>
      <c r="I187" s="230"/>
      <c r="J187" s="225"/>
      <c r="K187" s="225"/>
      <c r="L187" s="231"/>
      <c r="M187" s="232"/>
      <c r="N187" s="233"/>
      <c r="O187" s="233"/>
      <c r="P187" s="233"/>
      <c r="Q187" s="233"/>
      <c r="R187" s="233"/>
      <c r="S187" s="233"/>
      <c r="T187" s="234"/>
      <c r="U187" s="13"/>
      <c r="V187" s="13"/>
      <c r="W187" s="13"/>
      <c r="X187" s="13"/>
      <c r="Y187" s="13"/>
      <c r="Z187" s="13"/>
      <c r="AA187" s="13"/>
      <c r="AB187" s="13"/>
      <c r="AC187" s="13"/>
      <c r="AD187" s="13"/>
      <c r="AE187" s="13"/>
      <c r="AT187" s="235" t="s">
        <v>146</v>
      </c>
      <c r="AU187" s="235" t="s">
        <v>80</v>
      </c>
      <c r="AV187" s="13" t="s">
        <v>82</v>
      </c>
      <c r="AW187" s="13" t="s">
        <v>33</v>
      </c>
      <c r="AX187" s="13" t="s">
        <v>72</v>
      </c>
      <c r="AY187" s="235" t="s">
        <v>136</v>
      </c>
    </row>
    <row r="188" s="14" customFormat="1">
      <c r="A188" s="14"/>
      <c r="B188" s="236"/>
      <c r="C188" s="237"/>
      <c r="D188" s="226" t="s">
        <v>146</v>
      </c>
      <c r="E188" s="238" t="s">
        <v>19</v>
      </c>
      <c r="F188" s="239" t="s">
        <v>158</v>
      </c>
      <c r="G188" s="237"/>
      <c r="H188" s="240">
        <v>52</v>
      </c>
      <c r="I188" s="241"/>
      <c r="J188" s="237"/>
      <c r="K188" s="237"/>
      <c r="L188" s="242"/>
      <c r="M188" s="243"/>
      <c r="N188" s="244"/>
      <c r="O188" s="244"/>
      <c r="P188" s="244"/>
      <c r="Q188" s="244"/>
      <c r="R188" s="244"/>
      <c r="S188" s="244"/>
      <c r="T188" s="245"/>
      <c r="U188" s="14"/>
      <c r="V188" s="14"/>
      <c r="W188" s="14"/>
      <c r="X188" s="14"/>
      <c r="Y188" s="14"/>
      <c r="Z188" s="14"/>
      <c r="AA188" s="14"/>
      <c r="AB188" s="14"/>
      <c r="AC188" s="14"/>
      <c r="AD188" s="14"/>
      <c r="AE188" s="14"/>
      <c r="AT188" s="246" t="s">
        <v>146</v>
      </c>
      <c r="AU188" s="246" t="s">
        <v>80</v>
      </c>
      <c r="AV188" s="14" t="s">
        <v>144</v>
      </c>
      <c r="AW188" s="14" t="s">
        <v>33</v>
      </c>
      <c r="AX188" s="14" t="s">
        <v>80</v>
      </c>
      <c r="AY188" s="246" t="s">
        <v>136</v>
      </c>
    </row>
    <row r="189" s="2" customFormat="1" ht="37.8" customHeight="1">
      <c r="A189" s="37"/>
      <c r="B189" s="38"/>
      <c r="C189" s="211" t="s">
        <v>266</v>
      </c>
      <c r="D189" s="211" t="s">
        <v>139</v>
      </c>
      <c r="E189" s="212" t="s">
        <v>760</v>
      </c>
      <c r="F189" s="213" t="s">
        <v>761</v>
      </c>
      <c r="G189" s="214" t="s">
        <v>142</v>
      </c>
      <c r="H189" s="215">
        <v>520</v>
      </c>
      <c r="I189" s="216"/>
      <c r="J189" s="217">
        <f>ROUND(I189*H189,2)</f>
        <v>0</v>
      </c>
      <c r="K189" s="213" t="s">
        <v>662</v>
      </c>
      <c r="L189" s="43"/>
      <c r="M189" s="218" t="s">
        <v>19</v>
      </c>
      <c r="N189" s="219" t="s">
        <v>43</v>
      </c>
      <c r="O189" s="83"/>
      <c r="P189" s="220">
        <f>O189*H189</f>
        <v>0</v>
      </c>
      <c r="Q189" s="220">
        <v>0</v>
      </c>
      <c r="R189" s="220">
        <f>Q189*H189</f>
        <v>0</v>
      </c>
      <c r="S189" s="220">
        <v>0</v>
      </c>
      <c r="T189" s="221">
        <f>S189*H189</f>
        <v>0</v>
      </c>
      <c r="U189" s="37"/>
      <c r="V189" s="37"/>
      <c r="W189" s="37"/>
      <c r="X189" s="37"/>
      <c r="Y189" s="37"/>
      <c r="Z189" s="37"/>
      <c r="AA189" s="37"/>
      <c r="AB189" s="37"/>
      <c r="AC189" s="37"/>
      <c r="AD189" s="37"/>
      <c r="AE189" s="37"/>
      <c r="AR189" s="222" t="s">
        <v>144</v>
      </c>
      <c r="AT189" s="222" t="s">
        <v>139</v>
      </c>
      <c r="AU189" s="222" t="s">
        <v>80</v>
      </c>
      <c r="AY189" s="16" t="s">
        <v>136</v>
      </c>
      <c r="BE189" s="223">
        <f>IF(N189="základní",J189,0)</f>
        <v>0</v>
      </c>
      <c r="BF189" s="223">
        <f>IF(N189="snížená",J189,0)</f>
        <v>0</v>
      </c>
      <c r="BG189" s="223">
        <f>IF(N189="zákl. přenesená",J189,0)</f>
        <v>0</v>
      </c>
      <c r="BH189" s="223">
        <f>IF(N189="sníž. přenesená",J189,0)</f>
        <v>0</v>
      </c>
      <c r="BI189" s="223">
        <f>IF(N189="nulová",J189,0)</f>
        <v>0</v>
      </c>
      <c r="BJ189" s="16" t="s">
        <v>80</v>
      </c>
      <c r="BK189" s="223">
        <f>ROUND(I189*H189,2)</f>
        <v>0</v>
      </c>
      <c r="BL189" s="16" t="s">
        <v>144</v>
      </c>
      <c r="BM189" s="222" t="s">
        <v>408</v>
      </c>
    </row>
    <row r="190" s="2" customFormat="1">
      <c r="A190" s="37"/>
      <c r="B190" s="38"/>
      <c r="C190" s="39"/>
      <c r="D190" s="263" t="s">
        <v>663</v>
      </c>
      <c r="E190" s="39"/>
      <c r="F190" s="264" t="s">
        <v>762</v>
      </c>
      <c r="G190" s="39"/>
      <c r="H190" s="39"/>
      <c r="I190" s="265"/>
      <c r="J190" s="39"/>
      <c r="K190" s="39"/>
      <c r="L190" s="43"/>
      <c r="M190" s="266"/>
      <c r="N190" s="267"/>
      <c r="O190" s="83"/>
      <c r="P190" s="83"/>
      <c r="Q190" s="83"/>
      <c r="R190" s="83"/>
      <c r="S190" s="83"/>
      <c r="T190" s="84"/>
      <c r="U190" s="37"/>
      <c r="V190" s="37"/>
      <c r="W190" s="37"/>
      <c r="X190" s="37"/>
      <c r="Y190" s="37"/>
      <c r="Z190" s="37"/>
      <c r="AA190" s="37"/>
      <c r="AB190" s="37"/>
      <c r="AC190" s="37"/>
      <c r="AD190" s="37"/>
      <c r="AE190" s="37"/>
      <c r="AT190" s="16" t="s">
        <v>663</v>
      </c>
      <c r="AU190" s="16" t="s">
        <v>80</v>
      </c>
    </row>
    <row r="191" s="13" customFormat="1">
      <c r="A191" s="13"/>
      <c r="B191" s="224"/>
      <c r="C191" s="225"/>
      <c r="D191" s="226" t="s">
        <v>146</v>
      </c>
      <c r="E191" s="227" t="s">
        <v>19</v>
      </c>
      <c r="F191" s="228" t="s">
        <v>763</v>
      </c>
      <c r="G191" s="225"/>
      <c r="H191" s="229">
        <v>520</v>
      </c>
      <c r="I191" s="230"/>
      <c r="J191" s="225"/>
      <c r="K191" s="225"/>
      <c r="L191" s="231"/>
      <c r="M191" s="232"/>
      <c r="N191" s="233"/>
      <c r="O191" s="233"/>
      <c r="P191" s="233"/>
      <c r="Q191" s="233"/>
      <c r="R191" s="233"/>
      <c r="S191" s="233"/>
      <c r="T191" s="234"/>
      <c r="U191" s="13"/>
      <c r="V191" s="13"/>
      <c r="W191" s="13"/>
      <c r="X191" s="13"/>
      <c r="Y191" s="13"/>
      <c r="Z191" s="13"/>
      <c r="AA191" s="13"/>
      <c r="AB191" s="13"/>
      <c r="AC191" s="13"/>
      <c r="AD191" s="13"/>
      <c r="AE191" s="13"/>
      <c r="AT191" s="235" t="s">
        <v>146</v>
      </c>
      <c r="AU191" s="235" t="s">
        <v>80</v>
      </c>
      <c r="AV191" s="13" t="s">
        <v>82</v>
      </c>
      <c r="AW191" s="13" t="s">
        <v>33</v>
      </c>
      <c r="AX191" s="13" t="s">
        <v>72</v>
      </c>
      <c r="AY191" s="235" t="s">
        <v>136</v>
      </c>
    </row>
    <row r="192" s="14" customFormat="1">
      <c r="A192" s="14"/>
      <c r="B192" s="236"/>
      <c r="C192" s="237"/>
      <c r="D192" s="226" t="s">
        <v>146</v>
      </c>
      <c r="E192" s="238" t="s">
        <v>19</v>
      </c>
      <c r="F192" s="239" t="s">
        <v>158</v>
      </c>
      <c r="G192" s="237"/>
      <c r="H192" s="240">
        <v>520</v>
      </c>
      <c r="I192" s="241"/>
      <c r="J192" s="237"/>
      <c r="K192" s="237"/>
      <c r="L192" s="242"/>
      <c r="M192" s="243"/>
      <c r="N192" s="244"/>
      <c r="O192" s="244"/>
      <c r="P192" s="244"/>
      <c r="Q192" s="244"/>
      <c r="R192" s="244"/>
      <c r="S192" s="244"/>
      <c r="T192" s="245"/>
      <c r="U192" s="14"/>
      <c r="V192" s="14"/>
      <c r="W192" s="14"/>
      <c r="X192" s="14"/>
      <c r="Y192" s="14"/>
      <c r="Z192" s="14"/>
      <c r="AA192" s="14"/>
      <c r="AB192" s="14"/>
      <c r="AC192" s="14"/>
      <c r="AD192" s="14"/>
      <c r="AE192" s="14"/>
      <c r="AT192" s="246" t="s">
        <v>146</v>
      </c>
      <c r="AU192" s="246" t="s">
        <v>80</v>
      </c>
      <c r="AV192" s="14" t="s">
        <v>144</v>
      </c>
      <c r="AW192" s="14" t="s">
        <v>33</v>
      </c>
      <c r="AX192" s="14" t="s">
        <v>80</v>
      </c>
      <c r="AY192" s="246" t="s">
        <v>136</v>
      </c>
    </row>
    <row r="193" s="2" customFormat="1" ht="24.15" customHeight="1">
      <c r="A193" s="37"/>
      <c r="B193" s="38"/>
      <c r="C193" s="211" t="s">
        <v>272</v>
      </c>
      <c r="D193" s="211" t="s">
        <v>139</v>
      </c>
      <c r="E193" s="212" t="s">
        <v>764</v>
      </c>
      <c r="F193" s="213" t="s">
        <v>765</v>
      </c>
      <c r="G193" s="214" t="s">
        <v>142</v>
      </c>
      <c r="H193" s="215">
        <v>52</v>
      </c>
      <c r="I193" s="216"/>
      <c r="J193" s="217">
        <f>ROUND(I193*H193,2)</f>
        <v>0</v>
      </c>
      <c r="K193" s="213" t="s">
        <v>662</v>
      </c>
      <c r="L193" s="43"/>
      <c r="M193" s="218" t="s">
        <v>19</v>
      </c>
      <c r="N193" s="219" t="s">
        <v>43</v>
      </c>
      <c r="O193" s="83"/>
      <c r="P193" s="220">
        <f>O193*H193</f>
        <v>0</v>
      </c>
      <c r="Q193" s="220">
        <v>0</v>
      </c>
      <c r="R193" s="220">
        <f>Q193*H193</f>
        <v>0</v>
      </c>
      <c r="S193" s="220">
        <v>0</v>
      </c>
      <c r="T193" s="221">
        <f>S193*H193</f>
        <v>0</v>
      </c>
      <c r="U193" s="37"/>
      <c r="V193" s="37"/>
      <c r="W193" s="37"/>
      <c r="X193" s="37"/>
      <c r="Y193" s="37"/>
      <c r="Z193" s="37"/>
      <c r="AA193" s="37"/>
      <c r="AB193" s="37"/>
      <c r="AC193" s="37"/>
      <c r="AD193" s="37"/>
      <c r="AE193" s="37"/>
      <c r="AR193" s="222" t="s">
        <v>144</v>
      </c>
      <c r="AT193" s="222" t="s">
        <v>139</v>
      </c>
      <c r="AU193" s="222" t="s">
        <v>80</v>
      </c>
      <c r="AY193" s="16" t="s">
        <v>136</v>
      </c>
      <c r="BE193" s="223">
        <f>IF(N193="základní",J193,0)</f>
        <v>0</v>
      </c>
      <c r="BF193" s="223">
        <f>IF(N193="snížená",J193,0)</f>
        <v>0</v>
      </c>
      <c r="BG193" s="223">
        <f>IF(N193="zákl. přenesená",J193,0)</f>
        <v>0</v>
      </c>
      <c r="BH193" s="223">
        <f>IF(N193="sníž. přenesená",J193,0)</f>
        <v>0</v>
      </c>
      <c r="BI193" s="223">
        <f>IF(N193="nulová",J193,0)</f>
        <v>0</v>
      </c>
      <c r="BJ193" s="16" t="s">
        <v>80</v>
      </c>
      <c r="BK193" s="223">
        <f>ROUND(I193*H193,2)</f>
        <v>0</v>
      </c>
      <c r="BL193" s="16" t="s">
        <v>144</v>
      </c>
      <c r="BM193" s="222" t="s">
        <v>453</v>
      </c>
    </row>
    <row r="194" s="2" customFormat="1">
      <c r="A194" s="37"/>
      <c r="B194" s="38"/>
      <c r="C194" s="39"/>
      <c r="D194" s="263" t="s">
        <v>663</v>
      </c>
      <c r="E194" s="39"/>
      <c r="F194" s="264" t="s">
        <v>766</v>
      </c>
      <c r="G194" s="39"/>
      <c r="H194" s="39"/>
      <c r="I194" s="265"/>
      <c r="J194" s="39"/>
      <c r="K194" s="39"/>
      <c r="L194" s="43"/>
      <c r="M194" s="266"/>
      <c r="N194" s="267"/>
      <c r="O194" s="83"/>
      <c r="P194" s="83"/>
      <c r="Q194" s="83"/>
      <c r="R194" s="83"/>
      <c r="S194" s="83"/>
      <c r="T194" s="84"/>
      <c r="U194" s="37"/>
      <c r="V194" s="37"/>
      <c r="W194" s="37"/>
      <c r="X194" s="37"/>
      <c r="Y194" s="37"/>
      <c r="Z194" s="37"/>
      <c r="AA194" s="37"/>
      <c r="AB194" s="37"/>
      <c r="AC194" s="37"/>
      <c r="AD194" s="37"/>
      <c r="AE194" s="37"/>
      <c r="AT194" s="16" t="s">
        <v>663</v>
      </c>
      <c r="AU194" s="16" t="s">
        <v>80</v>
      </c>
    </row>
    <row r="195" s="2" customFormat="1" ht="21.75" customHeight="1">
      <c r="A195" s="37"/>
      <c r="B195" s="38"/>
      <c r="C195" s="211" t="s">
        <v>277</v>
      </c>
      <c r="D195" s="211" t="s">
        <v>139</v>
      </c>
      <c r="E195" s="212" t="s">
        <v>767</v>
      </c>
      <c r="F195" s="213" t="s">
        <v>768</v>
      </c>
      <c r="G195" s="214" t="s">
        <v>142</v>
      </c>
      <c r="H195" s="215">
        <v>43</v>
      </c>
      <c r="I195" s="216"/>
      <c r="J195" s="217">
        <f>ROUND(I195*H195,2)</f>
        <v>0</v>
      </c>
      <c r="K195" s="213" t="s">
        <v>662</v>
      </c>
      <c r="L195" s="43"/>
      <c r="M195" s="218" t="s">
        <v>19</v>
      </c>
      <c r="N195" s="219" t="s">
        <v>43</v>
      </c>
      <c r="O195" s="83"/>
      <c r="P195" s="220">
        <f>O195*H195</f>
        <v>0</v>
      </c>
      <c r="Q195" s="220">
        <v>0</v>
      </c>
      <c r="R195" s="220">
        <f>Q195*H195</f>
        <v>0</v>
      </c>
      <c r="S195" s="220">
        <v>0</v>
      </c>
      <c r="T195" s="221">
        <f>S195*H195</f>
        <v>0</v>
      </c>
      <c r="U195" s="37"/>
      <c r="V195" s="37"/>
      <c r="W195" s="37"/>
      <c r="X195" s="37"/>
      <c r="Y195" s="37"/>
      <c r="Z195" s="37"/>
      <c r="AA195" s="37"/>
      <c r="AB195" s="37"/>
      <c r="AC195" s="37"/>
      <c r="AD195" s="37"/>
      <c r="AE195" s="37"/>
      <c r="AR195" s="222" t="s">
        <v>144</v>
      </c>
      <c r="AT195" s="222" t="s">
        <v>139</v>
      </c>
      <c r="AU195" s="222" t="s">
        <v>80</v>
      </c>
      <c r="AY195" s="16" t="s">
        <v>136</v>
      </c>
      <c r="BE195" s="223">
        <f>IF(N195="základní",J195,0)</f>
        <v>0</v>
      </c>
      <c r="BF195" s="223">
        <f>IF(N195="snížená",J195,0)</f>
        <v>0</v>
      </c>
      <c r="BG195" s="223">
        <f>IF(N195="zákl. přenesená",J195,0)</f>
        <v>0</v>
      </c>
      <c r="BH195" s="223">
        <f>IF(N195="sníž. přenesená",J195,0)</f>
        <v>0</v>
      </c>
      <c r="BI195" s="223">
        <f>IF(N195="nulová",J195,0)</f>
        <v>0</v>
      </c>
      <c r="BJ195" s="16" t="s">
        <v>80</v>
      </c>
      <c r="BK195" s="223">
        <f>ROUND(I195*H195,2)</f>
        <v>0</v>
      </c>
      <c r="BL195" s="16" t="s">
        <v>144</v>
      </c>
      <c r="BM195" s="222" t="s">
        <v>769</v>
      </c>
    </row>
    <row r="196" s="2" customFormat="1">
      <c r="A196" s="37"/>
      <c r="B196" s="38"/>
      <c r="C196" s="39"/>
      <c r="D196" s="263" t="s">
        <v>663</v>
      </c>
      <c r="E196" s="39"/>
      <c r="F196" s="264" t="s">
        <v>770</v>
      </c>
      <c r="G196" s="39"/>
      <c r="H196" s="39"/>
      <c r="I196" s="265"/>
      <c r="J196" s="39"/>
      <c r="K196" s="39"/>
      <c r="L196" s="43"/>
      <c r="M196" s="266"/>
      <c r="N196" s="267"/>
      <c r="O196" s="83"/>
      <c r="P196" s="83"/>
      <c r="Q196" s="83"/>
      <c r="R196" s="83"/>
      <c r="S196" s="83"/>
      <c r="T196" s="84"/>
      <c r="U196" s="37"/>
      <c r="V196" s="37"/>
      <c r="W196" s="37"/>
      <c r="X196" s="37"/>
      <c r="Y196" s="37"/>
      <c r="Z196" s="37"/>
      <c r="AA196" s="37"/>
      <c r="AB196" s="37"/>
      <c r="AC196" s="37"/>
      <c r="AD196" s="37"/>
      <c r="AE196" s="37"/>
      <c r="AT196" s="16" t="s">
        <v>663</v>
      </c>
      <c r="AU196" s="16" t="s">
        <v>80</v>
      </c>
    </row>
    <row r="197" s="13" customFormat="1">
      <c r="A197" s="13"/>
      <c r="B197" s="224"/>
      <c r="C197" s="225"/>
      <c r="D197" s="226" t="s">
        <v>146</v>
      </c>
      <c r="E197" s="227" t="s">
        <v>19</v>
      </c>
      <c r="F197" s="228" t="s">
        <v>771</v>
      </c>
      <c r="G197" s="225"/>
      <c r="H197" s="229">
        <v>15</v>
      </c>
      <c r="I197" s="230"/>
      <c r="J197" s="225"/>
      <c r="K197" s="225"/>
      <c r="L197" s="231"/>
      <c r="M197" s="232"/>
      <c r="N197" s="233"/>
      <c r="O197" s="233"/>
      <c r="P197" s="233"/>
      <c r="Q197" s="233"/>
      <c r="R197" s="233"/>
      <c r="S197" s="233"/>
      <c r="T197" s="234"/>
      <c r="U197" s="13"/>
      <c r="V197" s="13"/>
      <c r="W197" s="13"/>
      <c r="X197" s="13"/>
      <c r="Y197" s="13"/>
      <c r="Z197" s="13"/>
      <c r="AA197" s="13"/>
      <c r="AB197" s="13"/>
      <c r="AC197" s="13"/>
      <c r="AD197" s="13"/>
      <c r="AE197" s="13"/>
      <c r="AT197" s="235" t="s">
        <v>146</v>
      </c>
      <c r="AU197" s="235" t="s">
        <v>80</v>
      </c>
      <c r="AV197" s="13" t="s">
        <v>82</v>
      </c>
      <c r="AW197" s="13" t="s">
        <v>33</v>
      </c>
      <c r="AX197" s="13" t="s">
        <v>72</v>
      </c>
      <c r="AY197" s="235" t="s">
        <v>136</v>
      </c>
    </row>
    <row r="198" s="13" customFormat="1">
      <c r="A198" s="13"/>
      <c r="B198" s="224"/>
      <c r="C198" s="225"/>
      <c r="D198" s="226" t="s">
        <v>146</v>
      </c>
      <c r="E198" s="227" t="s">
        <v>19</v>
      </c>
      <c r="F198" s="228" t="s">
        <v>772</v>
      </c>
      <c r="G198" s="225"/>
      <c r="H198" s="229">
        <v>16</v>
      </c>
      <c r="I198" s="230"/>
      <c r="J198" s="225"/>
      <c r="K198" s="225"/>
      <c r="L198" s="231"/>
      <c r="M198" s="232"/>
      <c r="N198" s="233"/>
      <c r="O198" s="233"/>
      <c r="P198" s="233"/>
      <c r="Q198" s="233"/>
      <c r="R198" s="233"/>
      <c r="S198" s="233"/>
      <c r="T198" s="234"/>
      <c r="U198" s="13"/>
      <c r="V198" s="13"/>
      <c r="W198" s="13"/>
      <c r="X198" s="13"/>
      <c r="Y198" s="13"/>
      <c r="Z198" s="13"/>
      <c r="AA198" s="13"/>
      <c r="AB198" s="13"/>
      <c r="AC198" s="13"/>
      <c r="AD198" s="13"/>
      <c r="AE198" s="13"/>
      <c r="AT198" s="235" t="s">
        <v>146</v>
      </c>
      <c r="AU198" s="235" t="s">
        <v>80</v>
      </c>
      <c r="AV198" s="13" t="s">
        <v>82</v>
      </c>
      <c r="AW198" s="13" t="s">
        <v>33</v>
      </c>
      <c r="AX198" s="13" t="s">
        <v>72</v>
      </c>
      <c r="AY198" s="235" t="s">
        <v>136</v>
      </c>
    </row>
    <row r="199" s="13" customFormat="1">
      <c r="A199" s="13"/>
      <c r="B199" s="224"/>
      <c r="C199" s="225"/>
      <c r="D199" s="226" t="s">
        <v>146</v>
      </c>
      <c r="E199" s="227" t="s">
        <v>19</v>
      </c>
      <c r="F199" s="228" t="s">
        <v>773</v>
      </c>
      <c r="G199" s="225"/>
      <c r="H199" s="229">
        <v>12</v>
      </c>
      <c r="I199" s="230"/>
      <c r="J199" s="225"/>
      <c r="K199" s="225"/>
      <c r="L199" s="231"/>
      <c r="M199" s="232"/>
      <c r="N199" s="233"/>
      <c r="O199" s="233"/>
      <c r="P199" s="233"/>
      <c r="Q199" s="233"/>
      <c r="R199" s="233"/>
      <c r="S199" s="233"/>
      <c r="T199" s="234"/>
      <c r="U199" s="13"/>
      <c r="V199" s="13"/>
      <c r="W199" s="13"/>
      <c r="X199" s="13"/>
      <c r="Y199" s="13"/>
      <c r="Z199" s="13"/>
      <c r="AA199" s="13"/>
      <c r="AB199" s="13"/>
      <c r="AC199" s="13"/>
      <c r="AD199" s="13"/>
      <c r="AE199" s="13"/>
      <c r="AT199" s="235" t="s">
        <v>146</v>
      </c>
      <c r="AU199" s="235" t="s">
        <v>80</v>
      </c>
      <c r="AV199" s="13" t="s">
        <v>82</v>
      </c>
      <c r="AW199" s="13" t="s">
        <v>33</v>
      </c>
      <c r="AX199" s="13" t="s">
        <v>72</v>
      </c>
      <c r="AY199" s="235" t="s">
        <v>136</v>
      </c>
    </row>
    <row r="200" s="14" customFormat="1">
      <c r="A200" s="14"/>
      <c r="B200" s="236"/>
      <c r="C200" s="237"/>
      <c r="D200" s="226" t="s">
        <v>146</v>
      </c>
      <c r="E200" s="238" t="s">
        <v>19</v>
      </c>
      <c r="F200" s="239" t="s">
        <v>158</v>
      </c>
      <c r="G200" s="237"/>
      <c r="H200" s="240">
        <v>43</v>
      </c>
      <c r="I200" s="241"/>
      <c r="J200" s="237"/>
      <c r="K200" s="237"/>
      <c r="L200" s="242"/>
      <c r="M200" s="243"/>
      <c r="N200" s="244"/>
      <c r="O200" s="244"/>
      <c r="P200" s="244"/>
      <c r="Q200" s="244"/>
      <c r="R200" s="244"/>
      <c r="S200" s="244"/>
      <c r="T200" s="245"/>
      <c r="U200" s="14"/>
      <c r="V200" s="14"/>
      <c r="W200" s="14"/>
      <c r="X200" s="14"/>
      <c r="Y200" s="14"/>
      <c r="Z200" s="14"/>
      <c r="AA200" s="14"/>
      <c r="AB200" s="14"/>
      <c r="AC200" s="14"/>
      <c r="AD200" s="14"/>
      <c r="AE200" s="14"/>
      <c r="AT200" s="246" t="s">
        <v>146</v>
      </c>
      <c r="AU200" s="246" t="s">
        <v>80</v>
      </c>
      <c r="AV200" s="14" t="s">
        <v>144</v>
      </c>
      <c r="AW200" s="14" t="s">
        <v>33</v>
      </c>
      <c r="AX200" s="14" t="s">
        <v>80</v>
      </c>
      <c r="AY200" s="246" t="s">
        <v>136</v>
      </c>
    </row>
    <row r="201" s="2" customFormat="1" ht="37.8" customHeight="1">
      <c r="A201" s="37"/>
      <c r="B201" s="38"/>
      <c r="C201" s="211" t="s">
        <v>281</v>
      </c>
      <c r="D201" s="211" t="s">
        <v>139</v>
      </c>
      <c r="E201" s="212" t="s">
        <v>774</v>
      </c>
      <c r="F201" s="213" t="s">
        <v>775</v>
      </c>
      <c r="G201" s="214" t="s">
        <v>142</v>
      </c>
      <c r="H201" s="215">
        <v>4.5</v>
      </c>
      <c r="I201" s="216"/>
      <c r="J201" s="217">
        <f>ROUND(I201*H201,2)</f>
        <v>0</v>
      </c>
      <c r="K201" s="213" t="s">
        <v>662</v>
      </c>
      <c r="L201" s="43"/>
      <c r="M201" s="218" t="s">
        <v>19</v>
      </c>
      <c r="N201" s="219" t="s">
        <v>43</v>
      </c>
      <c r="O201" s="83"/>
      <c r="P201" s="220">
        <f>O201*H201</f>
        <v>0</v>
      </c>
      <c r="Q201" s="220">
        <v>0.023244399999999998</v>
      </c>
      <c r="R201" s="220">
        <f>Q201*H201</f>
        <v>0.10459979999999999</v>
      </c>
      <c r="S201" s="220">
        <v>0</v>
      </c>
      <c r="T201" s="221">
        <f>S201*H201</f>
        <v>0</v>
      </c>
      <c r="U201" s="37"/>
      <c r="V201" s="37"/>
      <c r="W201" s="37"/>
      <c r="X201" s="37"/>
      <c r="Y201" s="37"/>
      <c r="Z201" s="37"/>
      <c r="AA201" s="37"/>
      <c r="AB201" s="37"/>
      <c r="AC201" s="37"/>
      <c r="AD201" s="37"/>
      <c r="AE201" s="37"/>
      <c r="AR201" s="222" t="s">
        <v>144</v>
      </c>
      <c r="AT201" s="222" t="s">
        <v>139</v>
      </c>
      <c r="AU201" s="222" t="s">
        <v>80</v>
      </c>
      <c r="AY201" s="16" t="s">
        <v>136</v>
      </c>
      <c r="BE201" s="223">
        <f>IF(N201="základní",J201,0)</f>
        <v>0</v>
      </c>
      <c r="BF201" s="223">
        <f>IF(N201="snížená",J201,0)</f>
        <v>0</v>
      </c>
      <c r="BG201" s="223">
        <f>IF(N201="zákl. přenesená",J201,0)</f>
        <v>0</v>
      </c>
      <c r="BH201" s="223">
        <f>IF(N201="sníž. přenesená",J201,0)</f>
        <v>0</v>
      </c>
      <c r="BI201" s="223">
        <f>IF(N201="nulová",J201,0)</f>
        <v>0</v>
      </c>
      <c r="BJ201" s="16" t="s">
        <v>80</v>
      </c>
      <c r="BK201" s="223">
        <f>ROUND(I201*H201,2)</f>
        <v>0</v>
      </c>
      <c r="BL201" s="16" t="s">
        <v>144</v>
      </c>
      <c r="BM201" s="222" t="s">
        <v>776</v>
      </c>
    </row>
    <row r="202" s="2" customFormat="1">
      <c r="A202" s="37"/>
      <c r="B202" s="38"/>
      <c r="C202" s="39"/>
      <c r="D202" s="263" t="s">
        <v>663</v>
      </c>
      <c r="E202" s="39"/>
      <c r="F202" s="264" t="s">
        <v>777</v>
      </c>
      <c r="G202" s="39"/>
      <c r="H202" s="39"/>
      <c r="I202" s="265"/>
      <c r="J202" s="39"/>
      <c r="K202" s="39"/>
      <c r="L202" s="43"/>
      <c r="M202" s="266"/>
      <c r="N202" s="267"/>
      <c r="O202" s="83"/>
      <c r="P202" s="83"/>
      <c r="Q202" s="83"/>
      <c r="R202" s="83"/>
      <c r="S202" s="83"/>
      <c r="T202" s="84"/>
      <c r="U202" s="37"/>
      <c r="V202" s="37"/>
      <c r="W202" s="37"/>
      <c r="X202" s="37"/>
      <c r="Y202" s="37"/>
      <c r="Z202" s="37"/>
      <c r="AA202" s="37"/>
      <c r="AB202" s="37"/>
      <c r="AC202" s="37"/>
      <c r="AD202" s="37"/>
      <c r="AE202" s="37"/>
      <c r="AT202" s="16" t="s">
        <v>663</v>
      </c>
      <c r="AU202" s="16" t="s">
        <v>80</v>
      </c>
    </row>
    <row r="203" s="13" customFormat="1">
      <c r="A203" s="13"/>
      <c r="B203" s="224"/>
      <c r="C203" s="225"/>
      <c r="D203" s="226" t="s">
        <v>146</v>
      </c>
      <c r="E203" s="227" t="s">
        <v>19</v>
      </c>
      <c r="F203" s="228" t="s">
        <v>778</v>
      </c>
      <c r="G203" s="225"/>
      <c r="H203" s="229">
        <v>4.5</v>
      </c>
      <c r="I203" s="230"/>
      <c r="J203" s="225"/>
      <c r="K203" s="225"/>
      <c r="L203" s="231"/>
      <c r="M203" s="232"/>
      <c r="N203" s="233"/>
      <c r="O203" s="233"/>
      <c r="P203" s="233"/>
      <c r="Q203" s="233"/>
      <c r="R203" s="233"/>
      <c r="S203" s="233"/>
      <c r="T203" s="234"/>
      <c r="U203" s="13"/>
      <c r="V203" s="13"/>
      <c r="W203" s="13"/>
      <c r="X203" s="13"/>
      <c r="Y203" s="13"/>
      <c r="Z203" s="13"/>
      <c r="AA203" s="13"/>
      <c r="AB203" s="13"/>
      <c r="AC203" s="13"/>
      <c r="AD203" s="13"/>
      <c r="AE203" s="13"/>
      <c r="AT203" s="235" t="s">
        <v>146</v>
      </c>
      <c r="AU203" s="235" t="s">
        <v>80</v>
      </c>
      <c r="AV203" s="13" t="s">
        <v>82</v>
      </c>
      <c r="AW203" s="13" t="s">
        <v>33</v>
      </c>
      <c r="AX203" s="13" t="s">
        <v>72</v>
      </c>
      <c r="AY203" s="235" t="s">
        <v>136</v>
      </c>
    </row>
    <row r="204" s="14" customFormat="1">
      <c r="A204" s="14"/>
      <c r="B204" s="236"/>
      <c r="C204" s="237"/>
      <c r="D204" s="226" t="s">
        <v>146</v>
      </c>
      <c r="E204" s="238" t="s">
        <v>19</v>
      </c>
      <c r="F204" s="239" t="s">
        <v>158</v>
      </c>
      <c r="G204" s="237"/>
      <c r="H204" s="240">
        <v>4.5</v>
      </c>
      <c r="I204" s="241"/>
      <c r="J204" s="237"/>
      <c r="K204" s="237"/>
      <c r="L204" s="242"/>
      <c r="M204" s="243"/>
      <c r="N204" s="244"/>
      <c r="O204" s="244"/>
      <c r="P204" s="244"/>
      <c r="Q204" s="244"/>
      <c r="R204" s="244"/>
      <c r="S204" s="244"/>
      <c r="T204" s="245"/>
      <c r="U204" s="14"/>
      <c r="V204" s="14"/>
      <c r="W204" s="14"/>
      <c r="X204" s="14"/>
      <c r="Y204" s="14"/>
      <c r="Z204" s="14"/>
      <c r="AA204" s="14"/>
      <c r="AB204" s="14"/>
      <c r="AC204" s="14"/>
      <c r="AD204" s="14"/>
      <c r="AE204" s="14"/>
      <c r="AT204" s="246" t="s">
        <v>146</v>
      </c>
      <c r="AU204" s="246" t="s">
        <v>80</v>
      </c>
      <c r="AV204" s="14" t="s">
        <v>144</v>
      </c>
      <c r="AW204" s="14" t="s">
        <v>33</v>
      </c>
      <c r="AX204" s="14" t="s">
        <v>80</v>
      </c>
      <c r="AY204" s="246" t="s">
        <v>136</v>
      </c>
    </row>
    <row r="205" s="2" customFormat="1" ht="24.15" customHeight="1">
      <c r="A205" s="37"/>
      <c r="B205" s="38"/>
      <c r="C205" s="211" t="s">
        <v>285</v>
      </c>
      <c r="D205" s="211" t="s">
        <v>139</v>
      </c>
      <c r="E205" s="212" t="s">
        <v>779</v>
      </c>
      <c r="F205" s="213" t="s">
        <v>780</v>
      </c>
      <c r="G205" s="214" t="s">
        <v>142</v>
      </c>
      <c r="H205" s="215">
        <v>34</v>
      </c>
      <c r="I205" s="216"/>
      <c r="J205" s="217">
        <f>ROUND(I205*H205,2)</f>
        <v>0</v>
      </c>
      <c r="K205" s="213" t="s">
        <v>662</v>
      </c>
      <c r="L205" s="43"/>
      <c r="M205" s="218" t="s">
        <v>19</v>
      </c>
      <c r="N205" s="219" t="s">
        <v>43</v>
      </c>
      <c r="O205" s="83"/>
      <c r="P205" s="220">
        <f>O205*H205</f>
        <v>0</v>
      </c>
      <c r="Q205" s="220">
        <v>0.020140000000000002</v>
      </c>
      <c r="R205" s="220">
        <f>Q205*H205</f>
        <v>0.68476000000000004</v>
      </c>
      <c r="S205" s="220">
        <v>0</v>
      </c>
      <c r="T205" s="221">
        <f>S205*H205</f>
        <v>0</v>
      </c>
      <c r="U205" s="37"/>
      <c r="V205" s="37"/>
      <c r="W205" s="37"/>
      <c r="X205" s="37"/>
      <c r="Y205" s="37"/>
      <c r="Z205" s="37"/>
      <c r="AA205" s="37"/>
      <c r="AB205" s="37"/>
      <c r="AC205" s="37"/>
      <c r="AD205" s="37"/>
      <c r="AE205" s="37"/>
      <c r="AR205" s="222" t="s">
        <v>144</v>
      </c>
      <c r="AT205" s="222" t="s">
        <v>139</v>
      </c>
      <c r="AU205" s="222" t="s">
        <v>80</v>
      </c>
      <c r="AY205" s="16" t="s">
        <v>136</v>
      </c>
      <c r="BE205" s="223">
        <f>IF(N205="základní",J205,0)</f>
        <v>0</v>
      </c>
      <c r="BF205" s="223">
        <f>IF(N205="snížená",J205,0)</f>
        <v>0</v>
      </c>
      <c r="BG205" s="223">
        <f>IF(N205="zákl. přenesená",J205,0)</f>
        <v>0</v>
      </c>
      <c r="BH205" s="223">
        <f>IF(N205="sníž. přenesená",J205,0)</f>
        <v>0</v>
      </c>
      <c r="BI205" s="223">
        <f>IF(N205="nulová",J205,0)</f>
        <v>0</v>
      </c>
      <c r="BJ205" s="16" t="s">
        <v>80</v>
      </c>
      <c r="BK205" s="223">
        <f>ROUND(I205*H205,2)</f>
        <v>0</v>
      </c>
      <c r="BL205" s="16" t="s">
        <v>144</v>
      </c>
      <c r="BM205" s="222" t="s">
        <v>781</v>
      </c>
    </row>
    <row r="206" s="2" customFormat="1">
      <c r="A206" s="37"/>
      <c r="B206" s="38"/>
      <c r="C206" s="39"/>
      <c r="D206" s="263" t="s">
        <v>663</v>
      </c>
      <c r="E206" s="39"/>
      <c r="F206" s="264" t="s">
        <v>782</v>
      </c>
      <c r="G206" s="39"/>
      <c r="H206" s="39"/>
      <c r="I206" s="265"/>
      <c r="J206" s="39"/>
      <c r="K206" s="39"/>
      <c r="L206" s="43"/>
      <c r="M206" s="266"/>
      <c r="N206" s="267"/>
      <c r="O206" s="83"/>
      <c r="P206" s="83"/>
      <c r="Q206" s="83"/>
      <c r="R206" s="83"/>
      <c r="S206" s="83"/>
      <c r="T206" s="84"/>
      <c r="U206" s="37"/>
      <c r="V206" s="37"/>
      <c r="W206" s="37"/>
      <c r="X206" s="37"/>
      <c r="Y206" s="37"/>
      <c r="Z206" s="37"/>
      <c r="AA206" s="37"/>
      <c r="AB206" s="37"/>
      <c r="AC206" s="37"/>
      <c r="AD206" s="37"/>
      <c r="AE206" s="37"/>
      <c r="AT206" s="16" t="s">
        <v>663</v>
      </c>
      <c r="AU206" s="16" t="s">
        <v>80</v>
      </c>
    </row>
    <row r="207" s="13" customFormat="1">
      <c r="A207" s="13"/>
      <c r="B207" s="224"/>
      <c r="C207" s="225"/>
      <c r="D207" s="226" t="s">
        <v>146</v>
      </c>
      <c r="E207" s="227" t="s">
        <v>19</v>
      </c>
      <c r="F207" s="228" t="s">
        <v>772</v>
      </c>
      <c r="G207" s="225"/>
      <c r="H207" s="229">
        <v>16</v>
      </c>
      <c r="I207" s="230"/>
      <c r="J207" s="225"/>
      <c r="K207" s="225"/>
      <c r="L207" s="231"/>
      <c r="M207" s="232"/>
      <c r="N207" s="233"/>
      <c r="O207" s="233"/>
      <c r="P207" s="233"/>
      <c r="Q207" s="233"/>
      <c r="R207" s="233"/>
      <c r="S207" s="233"/>
      <c r="T207" s="234"/>
      <c r="U207" s="13"/>
      <c r="V207" s="13"/>
      <c r="W207" s="13"/>
      <c r="X207" s="13"/>
      <c r="Y207" s="13"/>
      <c r="Z207" s="13"/>
      <c r="AA207" s="13"/>
      <c r="AB207" s="13"/>
      <c r="AC207" s="13"/>
      <c r="AD207" s="13"/>
      <c r="AE207" s="13"/>
      <c r="AT207" s="235" t="s">
        <v>146</v>
      </c>
      <c r="AU207" s="235" t="s">
        <v>80</v>
      </c>
      <c r="AV207" s="13" t="s">
        <v>82</v>
      </c>
      <c r="AW207" s="13" t="s">
        <v>33</v>
      </c>
      <c r="AX207" s="13" t="s">
        <v>72</v>
      </c>
      <c r="AY207" s="235" t="s">
        <v>136</v>
      </c>
    </row>
    <row r="208" s="13" customFormat="1">
      <c r="A208" s="13"/>
      <c r="B208" s="224"/>
      <c r="C208" s="225"/>
      <c r="D208" s="226" t="s">
        <v>146</v>
      </c>
      <c r="E208" s="227" t="s">
        <v>19</v>
      </c>
      <c r="F208" s="228" t="s">
        <v>773</v>
      </c>
      <c r="G208" s="225"/>
      <c r="H208" s="229">
        <v>12</v>
      </c>
      <c r="I208" s="230"/>
      <c r="J208" s="225"/>
      <c r="K208" s="225"/>
      <c r="L208" s="231"/>
      <c r="M208" s="232"/>
      <c r="N208" s="233"/>
      <c r="O208" s="233"/>
      <c r="P208" s="233"/>
      <c r="Q208" s="233"/>
      <c r="R208" s="233"/>
      <c r="S208" s="233"/>
      <c r="T208" s="234"/>
      <c r="U208" s="13"/>
      <c r="V208" s="13"/>
      <c r="W208" s="13"/>
      <c r="X208" s="13"/>
      <c r="Y208" s="13"/>
      <c r="Z208" s="13"/>
      <c r="AA208" s="13"/>
      <c r="AB208" s="13"/>
      <c r="AC208" s="13"/>
      <c r="AD208" s="13"/>
      <c r="AE208" s="13"/>
      <c r="AT208" s="235" t="s">
        <v>146</v>
      </c>
      <c r="AU208" s="235" t="s">
        <v>80</v>
      </c>
      <c r="AV208" s="13" t="s">
        <v>82</v>
      </c>
      <c r="AW208" s="13" t="s">
        <v>33</v>
      </c>
      <c r="AX208" s="13" t="s">
        <v>72</v>
      </c>
      <c r="AY208" s="235" t="s">
        <v>136</v>
      </c>
    </row>
    <row r="209" s="13" customFormat="1">
      <c r="A209" s="13"/>
      <c r="B209" s="224"/>
      <c r="C209" s="225"/>
      <c r="D209" s="226" t="s">
        <v>146</v>
      </c>
      <c r="E209" s="227" t="s">
        <v>19</v>
      </c>
      <c r="F209" s="228" t="s">
        <v>783</v>
      </c>
      <c r="G209" s="225"/>
      <c r="H209" s="229">
        <v>6</v>
      </c>
      <c r="I209" s="230"/>
      <c r="J209" s="225"/>
      <c r="K209" s="225"/>
      <c r="L209" s="231"/>
      <c r="M209" s="232"/>
      <c r="N209" s="233"/>
      <c r="O209" s="233"/>
      <c r="P209" s="233"/>
      <c r="Q209" s="233"/>
      <c r="R209" s="233"/>
      <c r="S209" s="233"/>
      <c r="T209" s="234"/>
      <c r="U209" s="13"/>
      <c r="V209" s="13"/>
      <c r="W209" s="13"/>
      <c r="X209" s="13"/>
      <c r="Y209" s="13"/>
      <c r="Z209" s="13"/>
      <c r="AA209" s="13"/>
      <c r="AB209" s="13"/>
      <c r="AC209" s="13"/>
      <c r="AD209" s="13"/>
      <c r="AE209" s="13"/>
      <c r="AT209" s="235" t="s">
        <v>146</v>
      </c>
      <c r="AU209" s="235" t="s">
        <v>80</v>
      </c>
      <c r="AV209" s="13" t="s">
        <v>82</v>
      </c>
      <c r="AW209" s="13" t="s">
        <v>33</v>
      </c>
      <c r="AX209" s="13" t="s">
        <v>72</v>
      </c>
      <c r="AY209" s="235" t="s">
        <v>136</v>
      </c>
    </row>
    <row r="210" s="14" customFormat="1">
      <c r="A210" s="14"/>
      <c r="B210" s="236"/>
      <c r="C210" s="237"/>
      <c r="D210" s="226" t="s">
        <v>146</v>
      </c>
      <c r="E210" s="238" t="s">
        <v>19</v>
      </c>
      <c r="F210" s="239" t="s">
        <v>158</v>
      </c>
      <c r="G210" s="237"/>
      <c r="H210" s="240">
        <v>34</v>
      </c>
      <c r="I210" s="241"/>
      <c r="J210" s="237"/>
      <c r="K210" s="237"/>
      <c r="L210" s="242"/>
      <c r="M210" s="243"/>
      <c r="N210" s="244"/>
      <c r="O210" s="244"/>
      <c r="P210" s="244"/>
      <c r="Q210" s="244"/>
      <c r="R210" s="244"/>
      <c r="S210" s="244"/>
      <c r="T210" s="245"/>
      <c r="U210" s="14"/>
      <c r="V210" s="14"/>
      <c r="W210" s="14"/>
      <c r="X210" s="14"/>
      <c r="Y210" s="14"/>
      <c r="Z210" s="14"/>
      <c r="AA210" s="14"/>
      <c r="AB210" s="14"/>
      <c r="AC210" s="14"/>
      <c r="AD210" s="14"/>
      <c r="AE210" s="14"/>
      <c r="AT210" s="246" t="s">
        <v>146</v>
      </c>
      <c r="AU210" s="246" t="s">
        <v>80</v>
      </c>
      <c r="AV210" s="14" t="s">
        <v>144</v>
      </c>
      <c r="AW210" s="14" t="s">
        <v>33</v>
      </c>
      <c r="AX210" s="14" t="s">
        <v>80</v>
      </c>
      <c r="AY210" s="246" t="s">
        <v>136</v>
      </c>
    </row>
    <row r="211" s="12" customFormat="1" ht="25.92" customHeight="1">
      <c r="A211" s="12"/>
      <c r="B211" s="195"/>
      <c r="C211" s="196"/>
      <c r="D211" s="197" t="s">
        <v>71</v>
      </c>
      <c r="E211" s="198" t="s">
        <v>784</v>
      </c>
      <c r="F211" s="198" t="s">
        <v>785</v>
      </c>
      <c r="G211" s="196"/>
      <c r="H211" s="196"/>
      <c r="I211" s="199"/>
      <c r="J211" s="200">
        <f>BK211</f>
        <v>0</v>
      </c>
      <c r="K211" s="196"/>
      <c r="L211" s="201"/>
      <c r="M211" s="202"/>
      <c r="N211" s="203"/>
      <c r="O211" s="203"/>
      <c r="P211" s="204">
        <f>SUM(P212:P223)</f>
        <v>0</v>
      </c>
      <c r="Q211" s="203"/>
      <c r="R211" s="204">
        <f>SUM(R212:R223)</f>
        <v>0</v>
      </c>
      <c r="S211" s="203"/>
      <c r="T211" s="205">
        <f>SUM(T212:T223)</f>
        <v>0</v>
      </c>
      <c r="U211" s="12"/>
      <c r="V211" s="12"/>
      <c r="W211" s="12"/>
      <c r="X211" s="12"/>
      <c r="Y211" s="12"/>
      <c r="Z211" s="12"/>
      <c r="AA211" s="12"/>
      <c r="AB211" s="12"/>
      <c r="AC211" s="12"/>
      <c r="AD211" s="12"/>
      <c r="AE211" s="12"/>
      <c r="AR211" s="206" t="s">
        <v>80</v>
      </c>
      <c r="AT211" s="207" t="s">
        <v>71</v>
      </c>
      <c r="AU211" s="207" t="s">
        <v>72</v>
      </c>
      <c r="AY211" s="206" t="s">
        <v>136</v>
      </c>
      <c r="BK211" s="208">
        <f>SUM(BK212:BK223)</f>
        <v>0</v>
      </c>
    </row>
    <row r="212" s="2" customFormat="1" ht="44.25" customHeight="1">
      <c r="A212" s="37"/>
      <c r="B212" s="38"/>
      <c r="C212" s="211" t="s">
        <v>289</v>
      </c>
      <c r="D212" s="211" t="s">
        <v>139</v>
      </c>
      <c r="E212" s="212" t="s">
        <v>786</v>
      </c>
      <c r="F212" s="213" t="s">
        <v>787</v>
      </c>
      <c r="G212" s="214" t="s">
        <v>262</v>
      </c>
      <c r="H212" s="215">
        <v>5.5899999999999999</v>
      </c>
      <c r="I212" s="216"/>
      <c r="J212" s="217">
        <f>ROUND(I212*H212,2)</f>
        <v>0</v>
      </c>
      <c r="K212" s="213" t="s">
        <v>662</v>
      </c>
      <c r="L212" s="43"/>
      <c r="M212" s="218" t="s">
        <v>19</v>
      </c>
      <c r="N212" s="219" t="s">
        <v>43</v>
      </c>
      <c r="O212" s="83"/>
      <c r="P212" s="220">
        <f>O212*H212</f>
        <v>0</v>
      </c>
      <c r="Q212" s="220">
        <v>0</v>
      </c>
      <c r="R212" s="220">
        <f>Q212*H212</f>
        <v>0</v>
      </c>
      <c r="S212" s="220">
        <v>0</v>
      </c>
      <c r="T212" s="221">
        <f>S212*H212</f>
        <v>0</v>
      </c>
      <c r="U212" s="37"/>
      <c r="V212" s="37"/>
      <c r="W212" s="37"/>
      <c r="X212" s="37"/>
      <c r="Y212" s="37"/>
      <c r="Z212" s="37"/>
      <c r="AA212" s="37"/>
      <c r="AB212" s="37"/>
      <c r="AC212" s="37"/>
      <c r="AD212" s="37"/>
      <c r="AE212" s="37"/>
      <c r="AR212" s="222" t="s">
        <v>144</v>
      </c>
      <c r="AT212" s="222" t="s">
        <v>139</v>
      </c>
      <c r="AU212" s="222" t="s">
        <v>80</v>
      </c>
      <c r="AY212" s="16" t="s">
        <v>136</v>
      </c>
      <c r="BE212" s="223">
        <f>IF(N212="základní",J212,0)</f>
        <v>0</v>
      </c>
      <c r="BF212" s="223">
        <f>IF(N212="snížená",J212,0)</f>
        <v>0</v>
      </c>
      <c r="BG212" s="223">
        <f>IF(N212="zákl. přenesená",J212,0)</f>
        <v>0</v>
      </c>
      <c r="BH212" s="223">
        <f>IF(N212="sníž. přenesená",J212,0)</f>
        <v>0</v>
      </c>
      <c r="BI212" s="223">
        <f>IF(N212="nulová",J212,0)</f>
        <v>0</v>
      </c>
      <c r="BJ212" s="16" t="s">
        <v>80</v>
      </c>
      <c r="BK212" s="223">
        <f>ROUND(I212*H212,2)</f>
        <v>0</v>
      </c>
      <c r="BL212" s="16" t="s">
        <v>144</v>
      </c>
      <c r="BM212" s="222" t="s">
        <v>788</v>
      </c>
    </row>
    <row r="213" s="2" customFormat="1">
      <c r="A213" s="37"/>
      <c r="B213" s="38"/>
      <c r="C213" s="39"/>
      <c r="D213" s="263" t="s">
        <v>663</v>
      </c>
      <c r="E213" s="39"/>
      <c r="F213" s="264" t="s">
        <v>789</v>
      </c>
      <c r="G213" s="39"/>
      <c r="H213" s="39"/>
      <c r="I213" s="265"/>
      <c r="J213" s="39"/>
      <c r="K213" s="39"/>
      <c r="L213" s="43"/>
      <c r="M213" s="266"/>
      <c r="N213" s="267"/>
      <c r="O213" s="83"/>
      <c r="P213" s="83"/>
      <c r="Q213" s="83"/>
      <c r="R213" s="83"/>
      <c r="S213" s="83"/>
      <c r="T213" s="84"/>
      <c r="U213" s="37"/>
      <c r="V213" s="37"/>
      <c r="W213" s="37"/>
      <c r="X213" s="37"/>
      <c r="Y213" s="37"/>
      <c r="Z213" s="37"/>
      <c r="AA213" s="37"/>
      <c r="AB213" s="37"/>
      <c r="AC213" s="37"/>
      <c r="AD213" s="37"/>
      <c r="AE213" s="37"/>
      <c r="AT213" s="16" t="s">
        <v>663</v>
      </c>
      <c r="AU213" s="16" t="s">
        <v>80</v>
      </c>
    </row>
    <row r="214" s="2" customFormat="1" ht="55.5" customHeight="1">
      <c r="A214" s="37"/>
      <c r="B214" s="38"/>
      <c r="C214" s="211" t="s">
        <v>293</v>
      </c>
      <c r="D214" s="211" t="s">
        <v>139</v>
      </c>
      <c r="E214" s="212" t="s">
        <v>790</v>
      </c>
      <c r="F214" s="213" t="s">
        <v>791</v>
      </c>
      <c r="G214" s="214" t="s">
        <v>262</v>
      </c>
      <c r="H214" s="215">
        <v>8.532</v>
      </c>
      <c r="I214" s="216"/>
      <c r="J214" s="217">
        <f>ROUND(I214*H214,2)</f>
        <v>0</v>
      </c>
      <c r="K214" s="213" t="s">
        <v>662</v>
      </c>
      <c r="L214" s="43"/>
      <c r="M214" s="218" t="s">
        <v>19</v>
      </c>
      <c r="N214" s="219" t="s">
        <v>43</v>
      </c>
      <c r="O214" s="83"/>
      <c r="P214" s="220">
        <f>O214*H214</f>
        <v>0</v>
      </c>
      <c r="Q214" s="220">
        <v>0</v>
      </c>
      <c r="R214" s="220">
        <f>Q214*H214</f>
        <v>0</v>
      </c>
      <c r="S214" s="220">
        <v>0</v>
      </c>
      <c r="T214" s="221">
        <f>S214*H214</f>
        <v>0</v>
      </c>
      <c r="U214" s="37"/>
      <c r="V214" s="37"/>
      <c r="W214" s="37"/>
      <c r="X214" s="37"/>
      <c r="Y214" s="37"/>
      <c r="Z214" s="37"/>
      <c r="AA214" s="37"/>
      <c r="AB214" s="37"/>
      <c r="AC214" s="37"/>
      <c r="AD214" s="37"/>
      <c r="AE214" s="37"/>
      <c r="AR214" s="222" t="s">
        <v>144</v>
      </c>
      <c r="AT214" s="222" t="s">
        <v>139</v>
      </c>
      <c r="AU214" s="222" t="s">
        <v>80</v>
      </c>
      <c r="AY214" s="16" t="s">
        <v>136</v>
      </c>
      <c r="BE214" s="223">
        <f>IF(N214="základní",J214,0)</f>
        <v>0</v>
      </c>
      <c r="BF214" s="223">
        <f>IF(N214="snížená",J214,0)</f>
        <v>0</v>
      </c>
      <c r="BG214" s="223">
        <f>IF(N214="zákl. přenesená",J214,0)</f>
        <v>0</v>
      </c>
      <c r="BH214" s="223">
        <f>IF(N214="sníž. přenesená",J214,0)</f>
        <v>0</v>
      </c>
      <c r="BI214" s="223">
        <f>IF(N214="nulová",J214,0)</f>
        <v>0</v>
      </c>
      <c r="BJ214" s="16" t="s">
        <v>80</v>
      </c>
      <c r="BK214" s="223">
        <f>ROUND(I214*H214,2)</f>
        <v>0</v>
      </c>
      <c r="BL214" s="16" t="s">
        <v>144</v>
      </c>
      <c r="BM214" s="222" t="s">
        <v>792</v>
      </c>
    </row>
    <row r="215" s="2" customFormat="1">
      <c r="A215" s="37"/>
      <c r="B215" s="38"/>
      <c r="C215" s="39"/>
      <c r="D215" s="263" t="s">
        <v>663</v>
      </c>
      <c r="E215" s="39"/>
      <c r="F215" s="264" t="s">
        <v>793</v>
      </c>
      <c r="G215" s="39"/>
      <c r="H215" s="39"/>
      <c r="I215" s="265"/>
      <c r="J215" s="39"/>
      <c r="K215" s="39"/>
      <c r="L215" s="43"/>
      <c r="M215" s="266"/>
      <c r="N215" s="267"/>
      <c r="O215" s="83"/>
      <c r="P215" s="83"/>
      <c r="Q215" s="83"/>
      <c r="R215" s="83"/>
      <c r="S215" s="83"/>
      <c r="T215" s="84"/>
      <c r="U215" s="37"/>
      <c r="V215" s="37"/>
      <c r="W215" s="37"/>
      <c r="X215" s="37"/>
      <c r="Y215" s="37"/>
      <c r="Z215" s="37"/>
      <c r="AA215" s="37"/>
      <c r="AB215" s="37"/>
      <c r="AC215" s="37"/>
      <c r="AD215" s="37"/>
      <c r="AE215" s="37"/>
      <c r="AT215" s="16" t="s">
        <v>663</v>
      </c>
      <c r="AU215" s="16" t="s">
        <v>80</v>
      </c>
    </row>
    <row r="216" s="13" customFormat="1">
      <c r="A216" s="13"/>
      <c r="B216" s="224"/>
      <c r="C216" s="225"/>
      <c r="D216" s="226" t="s">
        <v>146</v>
      </c>
      <c r="E216" s="227" t="s">
        <v>19</v>
      </c>
      <c r="F216" s="228" t="s">
        <v>794</v>
      </c>
      <c r="G216" s="225"/>
      <c r="H216" s="229">
        <v>8.532</v>
      </c>
      <c r="I216" s="230"/>
      <c r="J216" s="225"/>
      <c r="K216" s="225"/>
      <c r="L216" s="231"/>
      <c r="M216" s="232"/>
      <c r="N216" s="233"/>
      <c r="O216" s="233"/>
      <c r="P216" s="233"/>
      <c r="Q216" s="233"/>
      <c r="R216" s="233"/>
      <c r="S216" s="233"/>
      <c r="T216" s="234"/>
      <c r="U216" s="13"/>
      <c r="V216" s="13"/>
      <c r="W216" s="13"/>
      <c r="X216" s="13"/>
      <c r="Y216" s="13"/>
      <c r="Z216" s="13"/>
      <c r="AA216" s="13"/>
      <c r="AB216" s="13"/>
      <c r="AC216" s="13"/>
      <c r="AD216" s="13"/>
      <c r="AE216" s="13"/>
      <c r="AT216" s="235" t="s">
        <v>146</v>
      </c>
      <c r="AU216" s="235" t="s">
        <v>80</v>
      </c>
      <c r="AV216" s="13" t="s">
        <v>82</v>
      </c>
      <c r="AW216" s="13" t="s">
        <v>33</v>
      </c>
      <c r="AX216" s="13" t="s">
        <v>72</v>
      </c>
      <c r="AY216" s="235" t="s">
        <v>136</v>
      </c>
    </row>
    <row r="217" s="14" customFormat="1">
      <c r="A217" s="14"/>
      <c r="B217" s="236"/>
      <c r="C217" s="237"/>
      <c r="D217" s="226" t="s">
        <v>146</v>
      </c>
      <c r="E217" s="238" t="s">
        <v>19</v>
      </c>
      <c r="F217" s="239" t="s">
        <v>158</v>
      </c>
      <c r="G217" s="237"/>
      <c r="H217" s="240">
        <v>8.532</v>
      </c>
      <c r="I217" s="241"/>
      <c r="J217" s="237"/>
      <c r="K217" s="237"/>
      <c r="L217" s="242"/>
      <c r="M217" s="243"/>
      <c r="N217" s="244"/>
      <c r="O217" s="244"/>
      <c r="P217" s="244"/>
      <c r="Q217" s="244"/>
      <c r="R217" s="244"/>
      <c r="S217" s="244"/>
      <c r="T217" s="245"/>
      <c r="U217" s="14"/>
      <c r="V217" s="14"/>
      <c r="W217" s="14"/>
      <c r="X217" s="14"/>
      <c r="Y217" s="14"/>
      <c r="Z217" s="14"/>
      <c r="AA217" s="14"/>
      <c r="AB217" s="14"/>
      <c r="AC217" s="14"/>
      <c r="AD217" s="14"/>
      <c r="AE217" s="14"/>
      <c r="AT217" s="246" t="s">
        <v>146</v>
      </c>
      <c r="AU217" s="246" t="s">
        <v>80</v>
      </c>
      <c r="AV217" s="14" t="s">
        <v>144</v>
      </c>
      <c r="AW217" s="14" t="s">
        <v>33</v>
      </c>
      <c r="AX217" s="14" t="s">
        <v>80</v>
      </c>
      <c r="AY217" s="246" t="s">
        <v>136</v>
      </c>
    </row>
    <row r="218" s="2" customFormat="1" ht="44.25" customHeight="1">
      <c r="A218" s="37"/>
      <c r="B218" s="38"/>
      <c r="C218" s="211" t="s">
        <v>297</v>
      </c>
      <c r="D218" s="211" t="s">
        <v>139</v>
      </c>
      <c r="E218" s="212" t="s">
        <v>795</v>
      </c>
      <c r="F218" s="213" t="s">
        <v>796</v>
      </c>
      <c r="G218" s="214" t="s">
        <v>262</v>
      </c>
      <c r="H218" s="215">
        <v>62.527999999999999</v>
      </c>
      <c r="I218" s="216"/>
      <c r="J218" s="217">
        <f>ROUND(I218*H218,2)</f>
        <v>0</v>
      </c>
      <c r="K218" s="213" t="s">
        <v>662</v>
      </c>
      <c r="L218" s="43"/>
      <c r="M218" s="218" t="s">
        <v>19</v>
      </c>
      <c r="N218" s="219" t="s">
        <v>43</v>
      </c>
      <c r="O218" s="83"/>
      <c r="P218" s="220">
        <f>O218*H218</f>
        <v>0</v>
      </c>
      <c r="Q218" s="220">
        <v>0</v>
      </c>
      <c r="R218" s="220">
        <f>Q218*H218</f>
        <v>0</v>
      </c>
      <c r="S218" s="220">
        <v>0</v>
      </c>
      <c r="T218" s="221">
        <f>S218*H218</f>
        <v>0</v>
      </c>
      <c r="U218" s="37"/>
      <c r="V218" s="37"/>
      <c r="W218" s="37"/>
      <c r="X218" s="37"/>
      <c r="Y218" s="37"/>
      <c r="Z218" s="37"/>
      <c r="AA218" s="37"/>
      <c r="AB218" s="37"/>
      <c r="AC218" s="37"/>
      <c r="AD218" s="37"/>
      <c r="AE218" s="37"/>
      <c r="AR218" s="222" t="s">
        <v>144</v>
      </c>
      <c r="AT218" s="222" t="s">
        <v>139</v>
      </c>
      <c r="AU218" s="222" t="s">
        <v>80</v>
      </c>
      <c r="AY218" s="16" t="s">
        <v>136</v>
      </c>
      <c r="BE218" s="223">
        <f>IF(N218="základní",J218,0)</f>
        <v>0</v>
      </c>
      <c r="BF218" s="223">
        <f>IF(N218="snížená",J218,0)</f>
        <v>0</v>
      </c>
      <c r="BG218" s="223">
        <f>IF(N218="zákl. přenesená",J218,0)</f>
        <v>0</v>
      </c>
      <c r="BH218" s="223">
        <f>IF(N218="sníž. přenesená",J218,0)</f>
        <v>0</v>
      </c>
      <c r="BI218" s="223">
        <f>IF(N218="nulová",J218,0)</f>
        <v>0</v>
      </c>
      <c r="BJ218" s="16" t="s">
        <v>80</v>
      </c>
      <c r="BK218" s="223">
        <f>ROUND(I218*H218,2)</f>
        <v>0</v>
      </c>
      <c r="BL218" s="16" t="s">
        <v>144</v>
      </c>
      <c r="BM218" s="222" t="s">
        <v>797</v>
      </c>
    </row>
    <row r="219" s="2" customFormat="1">
      <c r="A219" s="37"/>
      <c r="B219" s="38"/>
      <c r="C219" s="39"/>
      <c r="D219" s="263" t="s">
        <v>663</v>
      </c>
      <c r="E219" s="39"/>
      <c r="F219" s="264" t="s">
        <v>798</v>
      </c>
      <c r="G219" s="39"/>
      <c r="H219" s="39"/>
      <c r="I219" s="265"/>
      <c r="J219" s="39"/>
      <c r="K219" s="39"/>
      <c r="L219" s="43"/>
      <c r="M219" s="266"/>
      <c r="N219" s="267"/>
      <c r="O219" s="83"/>
      <c r="P219" s="83"/>
      <c r="Q219" s="83"/>
      <c r="R219" s="83"/>
      <c r="S219" s="83"/>
      <c r="T219" s="84"/>
      <c r="U219" s="37"/>
      <c r="V219" s="37"/>
      <c r="W219" s="37"/>
      <c r="X219" s="37"/>
      <c r="Y219" s="37"/>
      <c r="Z219" s="37"/>
      <c r="AA219" s="37"/>
      <c r="AB219" s="37"/>
      <c r="AC219" s="37"/>
      <c r="AD219" s="37"/>
      <c r="AE219" s="37"/>
      <c r="AT219" s="16" t="s">
        <v>663</v>
      </c>
      <c r="AU219" s="16" t="s">
        <v>80</v>
      </c>
    </row>
    <row r="220" s="2" customFormat="1" ht="37.8" customHeight="1">
      <c r="A220" s="37"/>
      <c r="B220" s="38"/>
      <c r="C220" s="211" t="s">
        <v>301</v>
      </c>
      <c r="D220" s="211" t="s">
        <v>139</v>
      </c>
      <c r="E220" s="212" t="s">
        <v>799</v>
      </c>
      <c r="F220" s="213" t="s">
        <v>800</v>
      </c>
      <c r="G220" s="214" t="s">
        <v>262</v>
      </c>
      <c r="H220" s="215">
        <v>62.527999999999999</v>
      </c>
      <c r="I220" s="216"/>
      <c r="J220" s="217">
        <f>ROUND(I220*H220,2)</f>
        <v>0</v>
      </c>
      <c r="K220" s="213" t="s">
        <v>662</v>
      </c>
      <c r="L220" s="43"/>
      <c r="M220" s="218" t="s">
        <v>19</v>
      </c>
      <c r="N220" s="219" t="s">
        <v>43</v>
      </c>
      <c r="O220" s="83"/>
      <c r="P220" s="220">
        <f>O220*H220</f>
        <v>0</v>
      </c>
      <c r="Q220" s="220">
        <v>0</v>
      </c>
      <c r="R220" s="220">
        <f>Q220*H220</f>
        <v>0</v>
      </c>
      <c r="S220" s="220">
        <v>0</v>
      </c>
      <c r="T220" s="221">
        <f>S220*H220</f>
        <v>0</v>
      </c>
      <c r="U220" s="37"/>
      <c r="V220" s="37"/>
      <c r="W220" s="37"/>
      <c r="X220" s="37"/>
      <c r="Y220" s="37"/>
      <c r="Z220" s="37"/>
      <c r="AA220" s="37"/>
      <c r="AB220" s="37"/>
      <c r="AC220" s="37"/>
      <c r="AD220" s="37"/>
      <c r="AE220" s="37"/>
      <c r="AR220" s="222" t="s">
        <v>144</v>
      </c>
      <c r="AT220" s="222" t="s">
        <v>139</v>
      </c>
      <c r="AU220" s="222" t="s">
        <v>80</v>
      </c>
      <c r="AY220" s="16" t="s">
        <v>136</v>
      </c>
      <c r="BE220" s="223">
        <f>IF(N220="základní",J220,0)</f>
        <v>0</v>
      </c>
      <c r="BF220" s="223">
        <f>IF(N220="snížená",J220,0)</f>
        <v>0</v>
      </c>
      <c r="BG220" s="223">
        <f>IF(N220="zákl. přenesená",J220,0)</f>
        <v>0</v>
      </c>
      <c r="BH220" s="223">
        <f>IF(N220="sníž. přenesená",J220,0)</f>
        <v>0</v>
      </c>
      <c r="BI220" s="223">
        <f>IF(N220="nulová",J220,0)</f>
        <v>0</v>
      </c>
      <c r="BJ220" s="16" t="s">
        <v>80</v>
      </c>
      <c r="BK220" s="223">
        <f>ROUND(I220*H220,2)</f>
        <v>0</v>
      </c>
      <c r="BL220" s="16" t="s">
        <v>144</v>
      </c>
      <c r="BM220" s="222" t="s">
        <v>801</v>
      </c>
    </row>
    <row r="221" s="2" customFormat="1">
      <c r="A221" s="37"/>
      <c r="B221" s="38"/>
      <c r="C221" s="39"/>
      <c r="D221" s="263" t="s">
        <v>663</v>
      </c>
      <c r="E221" s="39"/>
      <c r="F221" s="264" t="s">
        <v>802</v>
      </c>
      <c r="G221" s="39"/>
      <c r="H221" s="39"/>
      <c r="I221" s="265"/>
      <c r="J221" s="39"/>
      <c r="K221" s="39"/>
      <c r="L221" s="43"/>
      <c r="M221" s="266"/>
      <c r="N221" s="267"/>
      <c r="O221" s="83"/>
      <c r="P221" s="83"/>
      <c r="Q221" s="83"/>
      <c r="R221" s="83"/>
      <c r="S221" s="83"/>
      <c r="T221" s="84"/>
      <c r="U221" s="37"/>
      <c r="V221" s="37"/>
      <c r="W221" s="37"/>
      <c r="X221" s="37"/>
      <c r="Y221" s="37"/>
      <c r="Z221" s="37"/>
      <c r="AA221" s="37"/>
      <c r="AB221" s="37"/>
      <c r="AC221" s="37"/>
      <c r="AD221" s="37"/>
      <c r="AE221" s="37"/>
      <c r="AT221" s="16" t="s">
        <v>663</v>
      </c>
      <c r="AU221" s="16" t="s">
        <v>80</v>
      </c>
    </row>
    <row r="222" s="2" customFormat="1" ht="44.25" customHeight="1">
      <c r="A222" s="37"/>
      <c r="B222" s="38"/>
      <c r="C222" s="211" t="s">
        <v>306</v>
      </c>
      <c r="D222" s="211" t="s">
        <v>139</v>
      </c>
      <c r="E222" s="212" t="s">
        <v>803</v>
      </c>
      <c r="F222" s="213" t="s">
        <v>804</v>
      </c>
      <c r="G222" s="214" t="s">
        <v>262</v>
      </c>
      <c r="H222" s="215">
        <v>62.527999999999999</v>
      </c>
      <c r="I222" s="216"/>
      <c r="J222" s="217">
        <f>ROUND(I222*H222,2)</f>
        <v>0</v>
      </c>
      <c r="K222" s="213" t="s">
        <v>662</v>
      </c>
      <c r="L222" s="43"/>
      <c r="M222" s="218" t="s">
        <v>19</v>
      </c>
      <c r="N222" s="219" t="s">
        <v>43</v>
      </c>
      <c r="O222" s="83"/>
      <c r="P222" s="220">
        <f>O222*H222</f>
        <v>0</v>
      </c>
      <c r="Q222" s="220">
        <v>0</v>
      </c>
      <c r="R222" s="220">
        <f>Q222*H222</f>
        <v>0</v>
      </c>
      <c r="S222" s="220">
        <v>0</v>
      </c>
      <c r="T222" s="221">
        <f>S222*H222</f>
        <v>0</v>
      </c>
      <c r="U222" s="37"/>
      <c r="V222" s="37"/>
      <c r="W222" s="37"/>
      <c r="X222" s="37"/>
      <c r="Y222" s="37"/>
      <c r="Z222" s="37"/>
      <c r="AA222" s="37"/>
      <c r="AB222" s="37"/>
      <c r="AC222" s="37"/>
      <c r="AD222" s="37"/>
      <c r="AE222" s="37"/>
      <c r="AR222" s="222" t="s">
        <v>144</v>
      </c>
      <c r="AT222" s="222" t="s">
        <v>139</v>
      </c>
      <c r="AU222" s="222" t="s">
        <v>80</v>
      </c>
      <c r="AY222" s="16" t="s">
        <v>136</v>
      </c>
      <c r="BE222" s="223">
        <f>IF(N222="základní",J222,0)</f>
        <v>0</v>
      </c>
      <c r="BF222" s="223">
        <f>IF(N222="snížená",J222,0)</f>
        <v>0</v>
      </c>
      <c r="BG222" s="223">
        <f>IF(N222="zákl. přenesená",J222,0)</f>
        <v>0</v>
      </c>
      <c r="BH222" s="223">
        <f>IF(N222="sníž. přenesená",J222,0)</f>
        <v>0</v>
      </c>
      <c r="BI222" s="223">
        <f>IF(N222="nulová",J222,0)</f>
        <v>0</v>
      </c>
      <c r="BJ222" s="16" t="s">
        <v>80</v>
      </c>
      <c r="BK222" s="223">
        <f>ROUND(I222*H222,2)</f>
        <v>0</v>
      </c>
      <c r="BL222" s="16" t="s">
        <v>144</v>
      </c>
      <c r="BM222" s="222" t="s">
        <v>805</v>
      </c>
    </row>
    <row r="223" s="2" customFormat="1">
      <c r="A223" s="37"/>
      <c r="B223" s="38"/>
      <c r="C223" s="39"/>
      <c r="D223" s="263" t="s">
        <v>663</v>
      </c>
      <c r="E223" s="39"/>
      <c r="F223" s="264" t="s">
        <v>806</v>
      </c>
      <c r="G223" s="39"/>
      <c r="H223" s="39"/>
      <c r="I223" s="265"/>
      <c r="J223" s="39"/>
      <c r="K223" s="39"/>
      <c r="L223" s="43"/>
      <c r="M223" s="266"/>
      <c r="N223" s="267"/>
      <c r="O223" s="83"/>
      <c r="P223" s="83"/>
      <c r="Q223" s="83"/>
      <c r="R223" s="83"/>
      <c r="S223" s="83"/>
      <c r="T223" s="84"/>
      <c r="U223" s="37"/>
      <c r="V223" s="37"/>
      <c r="W223" s="37"/>
      <c r="X223" s="37"/>
      <c r="Y223" s="37"/>
      <c r="Z223" s="37"/>
      <c r="AA223" s="37"/>
      <c r="AB223" s="37"/>
      <c r="AC223" s="37"/>
      <c r="AD223" s="37"/>
      <c r="AE223" s="37"/>
      <c r="AT223" s="16" t="s">
        <v>663</v>
      </c>
      <c r="AU223" s="16" t="s">
        <v>80</v>
      </c>
    </row>
    <row r="224" s="12" customFormat="1" ht="25.92" customHeight="1">
      <c r="A224" s="12"/>
      <c r="B224" s="195"/>
      <c r="C224" s="196"/>
      <c r="D224" s="197" t="s">
        <v>71</v>
      </c>
      <c r="E224" s="198" t="s">
        <v>807</v>
      </c>
      <c r="F224" s="198" t="s">
        <v>808</v>
      </c>
      <c r="G224" s="196"/>
      <c r="H224" s="196"/>
      <c r="I224" s="199"/>
      <c r="J224" s="200">
        <f>BK224</f>
        <v>0</v>
      </c>
      <c r="K224" s="196"/>
      <c r="L224" s="201"/>
      <c r="M224" s="202"/>
      <c r="N224" s="203"/>
      <c r="O224" s="203"/>
      <c r="P224" s="204">
        <f>SUM(P225:P235)</f>
        <v>0</v>
      </c>
      <c r="Q224" s="203"/>
      <c r="R224" s="204">
        <f>SUM(R225:R235)</f>
        <v>4.4520200000000001</v>
      </c>
      <c r="S224" s="203"/>
      <c r="T224" s="205">
        <f>SUM(T225:T235)</f>
        <v>0</v>
      </c>
      <c r="U224" s="12"/>
      <c r="V224" s="12"/>
      <c r="W224" s="12"/>
      <c r="X224" s="12"/>
      <c r="Y224" s="12"/>
      <c r="Z224" s="12"/>
      <c r="AA224" s="12"/>
      <c r="AB224" s="12"/>
      <c r="AC224" s="12"/>
      <c r="AD224" s="12"/>
      <c r="AE224" s="12"/>
      <c r="AR224" s="206" t="s">
        <v>80</v>
      </c>
      <c r="AT224" s="207" t="s">
        <v>71</v>
      </c>
      <c r="AU224" s="207" t="s">
        <v>72</v>
      </c>
      <c r="AY224" s="206" t="s">
        <v>136</v>
      </c>
      <c r="BK224" s="208">
        <f>SUM(BK225:BK235)</f>
        <v>0</v>
      </c>
    </row>
    <row r="225" s="2" customFormat="1" ht="24.15" customHeight="1">
      <c r="A225" s="37"/>
      <c r="B225" s="38"/>
      <c r="C225" s="247" t="s">
        <v>313</v>
      </c>
      <c r="D225" s="247" t="s">
        <v>175</v>
      </c>
      <c r="E225" s="248" t="s">
        <v>809</v>
      </c>
      <c r="F225" s="249" t="s">
        <v>810</v>
      </c>
      <c r="G225" s="250" t="s">
        <v>251</v>
      </c>
      <c r="H225" s="251">
        <v>0.24199999999999999</v>
      </c>
      <c r="I225" s="252"/>
      <c r="J225" s="253">
        <f>ROUND(I225*H225,2)</f>
        <v>0</v>
      </c>
      <c r="K225" s="249" t="s">
        <v>662</v>
      </c>
      <c r="L225" s="254"/>
      <c r="M225" s="255" t="s">
        <v>19</v>
      </c>
      <c r="N225" s="256" t="s">
        <v>43</v>
      </c>
      <c r="O225" s="83"/>
      <c r="P225" s="220">
        <f>O225*H225</f>
        <v>0</v>
      </c>
      <c r="Q225" s="220">
        <v>0.75</v>
      </c>
      <c r="R225" s="220">
        <f>Q225*H225</f>
        <v>0.1815</v>
      </c>
      <c r="S225" s="220">
        <v>0</v>
      </c>
      <c r="T225" s="221">
        <f>S225*H225</f>
        <v>0</v>
      </c>
      <c r="U225" s="37"/>
      <c r="V225" s="37"/>
      <c r="W225" s="37"/>
      <c r="X225" s="37"/>
      <c r="Y225" s="37"/>
      <c r="Z225" s="37"/>
      <c r="AA225" s="37"/>
      <c r="AB225" s="37"/>
      <c r="AC225" s="37"/>
      <c r="AD225" s="37"/>
      <c r="AE225" s="37"/>
      <c r="AR225" s="222" t="s">
        <v>178</v>
      </c>
      <c r="AT225" s="222" t="s">
        <v>175</v>
      </c>
      <c r="AU225" s="222" t="s">
        <v>80</v>
      </c>
      <c r="AY225" s="16" t="s">
        <v>136</v>
      </c>
      <c r="BE225" s="223">
        <f>IF(N225="základní",J225,0)</f>
        <v>0</v>
      </c>
      <c r="BF225" s="223">
        <f>IF(N225="snížená",J225,0)</f>
        <v>0</v>
      </c>
      <c r="BG225" s="223">
        <f>IF(N225="zákl. přenesená",J225,0)</f>
        <v>0</v>
      </c>
      <c r="BH225" s="223">
        <f>IF(N225="sníž. přenesená",J225,0)</f>
        <v>0</v>
      </c>
      <c r="BI225" s="223">
        <f>IF(N225="nulová",J225,0)</f>
        <v>0</v>
      </c>
      <c r="BJ225" s="16" t="s">
        <v>80</v>
      </c>
      <c r="BK225" s="223">
        <f>ROUND(I225*H225,2)</f>
        <v>0</v>
      </c>
      <c r="BL225" s="16" t="s">
        <v>144</v>
      </c>
      <c r="BM225" s="222" t="s">
        <v>811</v>
      </c>
    </row>
    <row r="226" s="13" customFormat="1">
      <c r="A226" s="13"/>
      <c r="B226" s="224"/>
      <c r="C226" s="225"/>
      <c r="D226" s="226" t="s">
        <v>146</v>
      </c>
      <c r="E226" s="227" t="s">
        <v>19</v>
      </c>
      <c r="F226" s="228" t="s">
        <v>812</v>
      </c>
      <c r="G226" s="225"/>
      <c r="H226" s="229">
        <v>0.24199999999999999</v>
      </c>
      <c r="I226" s="230"/>
      <c r="J226" s="225"/>
      <c r="K226" s="225"/>
      <c r="L226" s="231"/>
      <c r="M226" s="232"/>
      <c r="N226" s="233"/>
      <c r="O226" s="233"/>
      <c r="P226" s="233"/>
      <c r="Q226" s="233"/>
      <c r="R226" s="233"/>
      <c r="S226" s="233"/>
      <c r="T226" s="234"/>
      <c r="U226" s="13"/>
      <c r="V226" s="13"/>
      <c r="W226" s="13"/>
      <c r="X226" s="13"/>
      <c r="Y226" s="13"/>
      <c r="Z226" s="13"/>
      <c r="AA226" s="13"/>
      <c r="AB226" s="13"/>
      <c r="AC226" s="13"/>
      <c r="AD226" s="13"/>
      <c r="AE226" s="13"/>
      <c r="AT226" s="235" t="s">
        <v>146</v>
      </c>
      <c r="AU226" s="235" t="s">
        <v>80</v>
      </c>
      <c r="AV226" s="13" t="s">
        <v>82</v>
      </c>
      <c r="AW226" s="13" t="s">
        <v>33</v>
      </c>
      <c r="AX226" s="13" t="s">
        <v>72</v>
      </c>
      <c r="AY226" s="235" t="s">
        <v>136</v>
      </c>
    </row>
    <row r="227" s="14" customFormat="1">
      <c r="A227" s="14"/>
      <c r="B227" s="236"/>
      <c r="C227" s="237"/>
      <c r="D227" s="226" t="s">
        <v>146</v>
      </c>
      <c r="E227" s="238" t="s">
        <v>19</v>
      </c>
      <c r="F227" s="239" t="s">
        <v>158</v>
      </c>
      <c r="G227" s="237"/>
      <c r="H227" s="240">
        <v>0.24199999999999999</v>
      </c>
      <c r="I227" s="241"/>
      <c r="J227" s="237"/>
      <c r="K227" s="237"/>
      <c r="L227" s="242"/>
      <c r="M227" s="243"/>
      <c r="N227" s="244"/>
      <c r="O227" s="244"/>
      <c r="P227" s="244"/>
      <c r="Q227" s="244"/>
      <c r="R227" s="244"/>
      <c r="S227" s="244"/>
      <c r="T227" s="245"/>
      <c r="U227" s="14"/>
      <c r="V227" s="14"/>
      <c r="W227" s="14"/>
      <c r="X227" s="14"/>
      <c r="Y227" s="14"/>
      <c r="Z227" s="14"/>
      <c r="AA227" s="14"/>
      <c r="AB227" s="14"/>
      <c r="AC227" s="14"/>
      <c r="AD227" s="14"/>
      <c r="AE227" s="14"/>
      <c r="AT227" s="246" t="s">
        <v>146</v>
      </c>
      <c r="AU227" s="246" t="s">
        <v>80</v>
      </c>
      <c r="AV227" s="14" t="s">
        <v>144</v>
      </c>
      <c r="AW227" s="14" t="s">
        <v>33</v>
      </c>
      <c r="AX227" s="14" t="s">
        <v>80</v>
      </c>
      <c r="AY227" s="246" t="s">
        <v>136</v>
      </c>
    </row>
    <row r="228" s="2" customFormat="1" ht="16.5" customHeight="1">
      <c r="A228" s="37"/>
      <c r="B228" s="38"/>
      <c r="C228" s="247" t="s">
        <v>318</v>
      </c>
      <c r="D228" s="247" t="s">
        <v>175</v>
      </c>
      <c r="E228" s="248" t="s">
        <v>813</v>
      </c>
      <c r="F228" s="249" t="s">
        <v>814</v>
      </c>
      <c r="G228" s="250" t="s">
        <v>142</v>
      </c>
      <c r="H228" s="251">
        <v>26.199999999999999</v>
      </c>
      <c r="I228" s="252"/>
      <c r="J228" s="253">
        <f>ROUND(I228*H228,2)</f>
        <v>0</v>
      </c>
      <c r="K228" s="249" t="s">
        <v>662</v>
      </c>
      <c r="L228" s="254"/>
      <c r="M228" s="255" t="s">
        <v>19</v>
      </c>
      <c r="N228" s="256" t="s">
        <v>43</v>
      </c>
      <c r="O228" s="83"/>
      <c r="P228" s="220">
        <f>O228*H228</f>
        <v>0</v>
      </c>
      <c r="Q228" s="220">
        <v>0.0146</v>
      </c>
      <c r="R228" s="220">
        <f>Q228*H228</f>
        <v>0.38251999999999997</v>
      </c>
      <c r="S228" s="220">
        <v>0</v>
      </c>
      <c r="T228" s="221">
        <f>S228*H228</f>
        <v>0</v>
      </c>
      <c r="U228" s="37"/>
      <c r="V228" s="37"/>
      <c r="W228" s="37"/>
      <c r="X228" s="37"/>
      <c r="Y228" s="37"/>
      <c r="Z228" s="37"/>
      <c r="AA228" s="37"/>
      <c r="AB228" s="37"/>
      <c r="AC228" s="37"/>
      <c r="AD228" s="37"/>
      <c r="AE228" s="37"/>
      <c r="AR228" s="222" t="s">
        <v>178</v>
      </c>
      <c r="AT228" s="222" t="s">
        <v>175</v>
      </c>
      <c r="AU228" s="222" t="s">
        <v>80</v>
      </c>
      <c r="AY228" s="16" t="s">
        <v>136</v>
      </c>
      <c r="BE228" s="223">
        <f>IF(N228="základní",J228,0)</f>
        <v>0</v>
      </c>
      <c r="BF228" s="223">
        <f>IF(N228="snížená",J228,0)</f>
        <v>0</v>
      </c>
      <c r="BG228" s="223">
        <f>IF(N228="zákl. přenesená",J228,0)</f>
        <v>0</v>
      </c>
      <c r="BH228" s="223">
        <f>IF(N228="sníž. přenesená",J228,0)</f>
        <v>0</v>
      </c>
      <c r="BI228" s="223">
        <f>IF(N228="nulová",J228,0)</f>
        <v>0</v>
      </c>
      <c r="BJ228" s="16" t="s">
        <v>80</v>
      </c>
      <c r="BK228" s="223">
        <f>ROUND(I228*H228,2)</f>
        <v>0</v>
      </c>
      <c r="BL228" s="16" t="s">
        <v>144</v>
      </c>
      <c r="BM228" s="222" t="s">
        <v>815</v>
      </c>
    </row>
    <row r="229" s="13" customFormat="1">
      <c r="A229" s="13"/>
      <c r="B229" s="224"/>
      <c r="C229" s="225"/>
      <c r="D229" s="226" t="s">
        <v>146</v>
      </c>
      <c r="E229" s="227" t="s">
        <v>19</v>
      </c>
      <c r="F229" s="228" t="s">
        <v>816</v>
      </c>
      <c r="G229" s="225"/>
      <c r="H229" s="229">
        <v>26.199999999999999</v>
      </c>
      <c r="I229" s="230"/>
      <c r="J229" s="225"/>
      <c r="K229" s="225"/>
      <c r="L229" s="231"/>
      <c r="M229" s="232"/>
      <c r="N229" s="233"/>
      <c r="O229" s="233"/>
      <c r="P229" s="233"/>
      <c r="Q229" s="233"/>
      <c r="R229" s="233"/>
      <c r="S229" s="233"/>
      <c r="T229" s="234"/>
      <c r="U229" s="13"/>
      <c r="V229" s="13"/>
      <c r="W229" s="13"/>
      <c r="X229" s="13"/>
      <c r="Y229" s="13"/>
      <c r="Z229" s="13"/>
      <c r="AA229" s="13"/>
      <c r="AB229" s="13"/>
      <c r="AC229" s="13"/>
      <c r="AD229" s="13"/>
      <c r="AE229" s="13"/>
      <c r="AT229" s="235" t="s">
        <v>146</v>
      </c>
      <c r="AU229" s="235" t="s">
        <v>80</v>
      </c>
      <c r="AV229" s="13" t="s">
        <v>82</v>
      </c>
      <c r="AW229" s="13" t="s">
        <v>33</v>
      </c>
      <c r="AX229" s="13" t="s">
        <v>72</v>
      </c>
      <c r="AY229" s="235" t="s">
        <v>136</v>
      </c>
    </row>
    <row r="230" s="14" customFormat="1">
      <c r="A230" s="14"/>
      <c r="B230" s="236"/>
      <c r="C230" s="237"/>
      <c r="D230" s="226" t="s">
        <v>146</v>
      </c>
      <c r="E230" s="238" t="s">
        <v>19</v>
      </c>
      <c r="F230" s="239" t="s">
        <v>158</v>
      </c>
      <c r="G230" s="237"/>
      <c r="H230" s="240">
        <v>26.199999999999999</v>
      </c>
      <c r="I230" s="241"/>
      <c r="J230" s="237"/>
      <c r="K230" s="237"/>
      <c r="L230" s="242"/>
      <c r="M230" s="243"/>
      <c r="N230" s="244"/>
      <c r="O230" s="244"/>
      <c r="P230" s="244"/>
      <c r="Q230" s="244"/>
      <c r="R230" s="244"/>
      <c r="S230" s="244"/>
      <c r="T230" s="245"/>
      <c r="U230" s="14"/>
      <c r="V230" s="14"/>
      <c r="W230" s="14"/>
      <c r="X230" s="14"/>
      <c r="Y230" s="14"/>
      <c r="Z230" s="14"/>
      <c r="AA230" s="14"/>
      <c r="AB230" s="14"/>
      <c r="AC230" s="14"/>
      <c r="AD230" s="14"/>
      <c r="AE230" s="14"/>
      <c r="AT230" s="246" t="s">
        <v>146</v>
      </c>
      <c r="AU230" s="246" t="s">
        <v>80</v>
      </c>
      <c r="AV230" s="14" t="s">
        <v>144</v>
      </c>
      <c r="AW230" s="14" t="s">
        <v>33</v>
      </c>
      <c r="AX230" s="14" t="s">
        <v>80</v>
      </c>
      <c r="AY230" s="246" t="s">
        <v>136</v>
      </c>
    </row>
    <row r="231" s="2" customFormat="1" ht="24.15" customHeight="1">
      <c r="A231" s="37"/>
      <c r="B231" s="38"/>
      <c r="C231" s="247" t="s">
        <v>322</v>
      </c>
      <c r="D231" s="247" t="s">
        <v>175</v>
      </c>
      <c r="E231" s="248" t="s">
        <v>817</v>
      </c>
      <c r="F231" s="249" t="s">
        <v>818</v>
      </c>
      <c r="G231" s="250" t="s">
        <v>262</v>
      </c>
      <c r="H231" s="251">
        <v>3.6000000000000001</v>
      </c>
      <c r="I231" s="252"/>
      <c r="J231" s="253">
        <f>ROUND(I231*H231,2)</f>
        <v>0</v>
      </c>
      <c r="K231" s="249" t="s">
        <v>662</v>
      </c>
      <c r="L231" s="254"/>
      <c r="M231" s="255" t="s">
        <v>19</v>
      </c>
      <c r="N231" s="256" t="s">
        <v>43</v>
      </c>
      <c r="O231" s="83"/>
      <c r="P231" s="220">
        <f>O231*H231</f>
        <v>0</v>
      </c>
      <c r="Q231" s="220">
        <v>1</v>
      </c>
      <c r="R231" s="220">
        <f>Q231*H231</f>
        <v>3.6000000000000001</v>
      </c>
      <c r="S231" s="220">
        <v>0</v>
      </c>
      <c r="T231" s="221">
        <f>S231*H231</f>
        <v>0</v>
      </c>
      <c r="U231" s="37"/>
      <c r="V231" s="37"/>
      <c r="W231" s="37"/>
      <c r="X231" s="37"/>
      <c r="Y231" s="37"/>
      <c r="Z231" s="37"/>
      <c r="AA231" s="37"/>
      <c r="AB231" s="37"/>
      <c r="AC231" s="37"/>
      <c r="AD231" s="37"/>
      <c r="AE231" s="37"/>
      <c r="AR231" s="222" t="s">
        <v>178</v>
      </c>
      <c r="AT231" s="222" t="s">
        <v>175</v>
      </c>
      <c r="AU231" s="222" t="s">
        <v>80</v>
      </c>
      <c r="AY231" s="16" t="s">
        <v>136</v>
      </c>
      <c r="BE231" s="223">
        <f>IF(N231="základní",J231,0)</f>
        <v>0</v>
      </c>
      <c r="BF231" s="223">
        <f>IF(N231="snížená",J231,0)</f>
        <v>0</v>
      </c>
      <c r="BG231" s="223">
        <f>IF(N231="zákl. přenesená",J231,0)</f>
        <v>0</v>
      </c>
      <c r="BH231" s="223">
        <f>IF(N231="sníž. přenesená",J231,0)</f>
        <v>0</v>
      </c>
      <c r="BI231" s="223">
        <f>IF(N231="nulová",J231,0)</f>
        <v>0</v>
      </c>
      <c r="BJ231" s="16" t="s">
        <v>80</v>
      </c>
      <c r="BK231" s="223">
        <f>ROUND(I231*H231,2)</f>
        <v>0</v>
      </c>
      <c r="BL231" s="16" t="s">
        <v>144</v>
      </c>
      <c r="BM231" s="222" t="s">
        <v>819</v>
      </c>
    </row>
    <row r="232" s="13" customFormat="1">
      <c r="A232" s="13"/>
      <c r="B232" s="224"/>
      <c r="C232" s="225"/>
      <c r="D232" s="226" t="s">
        <v>146</v>
      </c>
      <c r="E232" s="227" t="s">
        <v>19</v>
      </c>
      <c r="F232" s="228" t="s">
        <v>820</v>
      </c>
      <c r="G232" s="225"/>
      <c r="H232" s="229">
        <v>3.6000000000000001</v>
      </c>
      <c r="I232" s="230"/>
      <c r="J232" s="225"/>
      <c r="K232" s="225"/>
      <c r="L232" s="231"/>
      <c r="M232" s="232"/>
      <c r="N232" s="233"/>
      <c r="O232" s="233"/>
      <c r="P232" s="233"/>
      <c r="Q232" s="233"/>
      <c r="R232" s="233"/>
      <c r="S232" s="233"/>
      <c r="T232" s="234"/>
      <c r="U232" s="13"/>
      <c r="V232" s="13"/>
      <c r="W232" s="13"/>
      <c r="X232" s="13"/>
      <c r="Y232" s="13"/>
      <c r="Z232" s="13"/>
      <c r="AA232" s="13"/>
      <c r="AB232" s="13"/>
      <c r="AC232" s="13"/>
      <c r="AD232" s="13"/>
      <c r="AE232" s="13"/>
      <c r="AT232" s="235" t="s">
        <v>146</v>
      </c>
      <c r="AU232" s="235" t="s">
        <v>80</v>
      </c>
      <c r="AV232" s="13" t="s">
        <v>82</v>
      </c>
      <c r="AW232" s="13" t="s">
        <v>33</v>
      </c>
      <c r="AX232" s="13" t="s">
        <v>72</v>
      </c>
      <c r="AY232" s="235" t="s">
        <v>136</v>
      </c>
    </row>
    <row r="233" s="14" customFormat="1">
      <c r="A233" s="14"/>
      <c r="B233" s="236"/>
      <c r="C233" s="237"/>
      <c r="D233" s="226" t="s">
        <v>146</v>
      </c>
      <c r="E233" s="238" t="s">
        <v>19</v>
      </c>
      <c r="F233" s="239" t="s">
        <v>158</v>
      </c>
      <c r="G233" s="237"/>
      <c r="H233" s="240">
        <v>3.6000000000000001</v>
      </c>
      <c r="I233" s="241"/>
      <c r="J233" s="237"/>
      <c r="K233" s="237"/>
      <c r="L233" s="242"/>
      <c r="M233" s="243"/>
      <c r="N233" s="244"/>
      <c r="O233" s="244"/>
      <c r="P233" s="244"/>
      <c r="Q233" s="244"/>
      <c r="R233" s="244"/>
      <c r="S233" s="244"/>
      <c r="T233" s="245"/>
      <c r="U233" s="14"/>
      <c r="V233" s="14"/>
      <c r="W233" s="14"/>
      <c r="X233" s="14"/>
      <c r="Y233" s="14"/>
      <c r="Z233" s="14"/>
      <c r="AA233" s="14"/>
      <c r="AB233" s="14"/>
      <c r="AC233" s="14"/>
      <c r="AD233" s="14"/>
      <c r="AE233" s="14"/>
      <c r="AT233" s="246" t="s">
        <v>146</v>
      </c>
      <c r="AU233" s="246" t="s">
        <v>80</v>
      </c>
      <c r="AV233" s="14" t="s">
        <v>144</v>
      </c>
      <c r="AW233" s="14" t="s">
        <v>33</v>
      </c>
      <c r="AX233" s="14" t="s">
        <v>80</v>
      </c>
      <c r="AY233" s="246" t="s">
        <v>136</v>
      </c>
    </row>
    <row r="234" s="2" customFormat="1" ht="24.15" customHeight="1">
      <c r="A234" s="37"/>
      <c r="B234" s="38"/>
      <c r="C234" s="247" t="s">
        <v>326</v>
      </c>
      <c r="D234" s="247" t="s">
        <v>175</v>
      </c>
      <c r="E234" s="248" t="s">
        <v>821</v>
      </c>
      <c r="F234" s="249" t="s">
        <v>822</v>
      </c>
      <c r="G234" s="250" t="s">
        <v>262</v>
      </c>
      <c r="H234" s="251">
        <v>0.28799999999999998</v>
      </c>
      <c r="I234" s="252"/>
      <c r="J234" s="253">
        <f>ROUND(I234*H234,2)</f>
        <v>0</v>
      </c>
      <c r="K234" s="249" t="s">
        <v>662</v>
      </c>
      <c r="L234" s="254"/>
      <c r="M234" s="255" t="s">
        <v>19</v>
      </c>
      <c r="N234" s="256" t="s">
        <v>43</v>
      </c>
      <c r="O234" s="83"/>
      <c r="P234" s="220">
        <f>O234*H234</f>
        <v>0</v>
      </c>
      <c r="Q234" s="220">
        <v>1</v>
      </c>
      <c r="R234" s="220">
        <f>Q234*H234</f>
        <v>0.28799999999999998</v>
      </c>
      <c r="S234" s="220">
        <v>0</v>
      </c>
      <c r="T234" s="221">
        <f>S234*H234</f>
        <v>0</v>
      </c>
      <c r="U234" s="37"/>
      <c r="V234" s="37"/>
      <c r="W234" s="37"/>
      <c r="X234" s="37"/>
      <c r="Y234" s="37"/>
      <c r="Z234" s="37"/>
      <c r="AA234" s="37"/>
      <c r="AB234" s="37"/>
      <c r="AC234" s="37"/>
      <c r="AD234" s="37"/>
      <c r="AE234" s="37"/>
      <c r="AR234" s="222" t="s">
        <v>178</v>
      </c>
      <c r="AT234" s="222" t="s">
        <v>175</v>
      </c>
      <c r="AU234" s="222" t="s">
        <v>80</v>
      </c>
      <c r="AY234" s="16" t="s">
        <v>136</v>
      </c>
      <c r="BE234" s="223">
        <f>IF(N234="základní",J234,0)</f>
        <v>0</v>
      </c>
      <c r="BF234" s="223">
        <f>IF(N234="snížená",J234,0)</f>
        <v>0</v>
      </c>
      <c r="BG234" s="223">
        <f>IF(N234="zákl. přenesená",J234,0)</f>
        <v>0</v>
      </c>
      <c r="BH234" s="223">
        <f>IF(N234="sníž. přenesená",J234,0)</f>
        <v>0</v>
      </c>
      <c r="BI234" s="223">
        <f>IF(N234="nulová",J234,0)</f>
        <v>0</v>
      </c>
      <c r="BJ234" s="16" t="s">
        <v>80</v>
      </c>
      <c r="BK234" s="223">
        <f>ROUND(I234*H234,2)</f>
        <v>0</v>
      </c>
      <c r="BL234" s="16" t="s">
        <v>144</v>
      </c>
      <c r="BM234" s="222" t="s">
        <v>823</v>
      </c>
    </row>
    <row r="235" s="2" customFormat="1">
      <c r="A235" s="37"/>
      <c r="B235" s="38"/>
      <c r="C235" s="39"/>
      <c r="D235" s="226" t="s">
        <v>824</v>
      </c>
      <c r="E235" s="39"/>
      <c r="F235" s="268" t="s">
        <v>825</v>
      </c>
      <c r="G235" s="39"/>
      <c r="H235" s="39"/>
      <c r="I235" s="265"/>
      <c r="J235" s="39"/>
      <c r="K235" s="39"/>
      <c r="L235" s="43"/>
      <c r="M235" s="266"/>
      <c r="N235" s="267"/>
      <c r="O235" s="83"/>
      <c r="P235" s="83"/>
      <c r="Q235" s="83"/>
      <c r="R235" s="83"/>
      <c r="S235" s="83"/>
      <c r="T235" s="84"/>
      <c r="U235" s="37"/>
      <c r="V235" s="37"/>
      <c r="W235" s="37"/>
      <c r="X235" s="37"/>
      <c r="Y235" s="37"/>
      <c r="Z235" s="37"/>
      <c r="AA235" s="37"/>
      <c r="AB235" s="37"/>
      <c r="AC235" s="37"/>
      <c r="AD235" s="37"/>
      <c r="AE235" s="37"/>
      <c r="AT235" s="16" t="s">
        <v>824</v>
      </c>
      <c r="AU235" s="16" t="s">
        <v>80</v>
      </c>
    </row>
    <row r="236" s="12" customFormat="1" ht="25.92" customHeight="1">
      <c r="A236" s="12"/>
      <c r="B236" s="195"/>
      <c r="C236" s="196"/>
      <c r="D236" s="197" t="s">
        <v>71</v>
      </c>
      <c r="E236" s="198" t="s">
        <v>134</v>
      </c>
      <c r="F236" s="198" t="s">
        <v>135</v>
      </c>
      <c r="G236" s="196"/>
      <c r="H236" s="196"/>
      <c r="I236" s="199"/>
      <c r="J236" s="200">
        <f>BK236</f>
        <v>0</v>
      </c>
      <c r="K236" s="196"/>
      <c r="L236" s="201"/>
      <c r="M236" s="202"/>
      <c r="N236" s="203"/>
      <c r="O236" s="203"/>
      <c r="P236" s="204">
        <f>P237+P248</f>
        <v>0</v>
      </c>
      <c r="Q236" s="203"/>
      <c r="R236" s="204">
        <f>R237+R248</f>
        <v>29.814404799999998</v>
      </c>
      <c r="S236" s="203"/>
      <c r="T236" s="205">
        <f>T237+T248</f>
        <v>0.15715999999999999</v>
      </c>
      <c r="U236" s="12"/>
      <c r="V236" s="12"/>
      <c r="W236" s="12"/>
      <c r="X236" s="12"/>
      <c r="Y236" s="12"/>
      <c r="Z236" s="12"/>
      <c r="AA236" s="12"/>
      <c r="AB236" s="12"/>
      <c r="AC236" s="12"/>
      <c r="AD236" s="12"/>
      <c r="AE236" s="12"/>
      <c r="AR236" s="206" t="s">
        <v>80</v>
      </c>
      <c r="AT236" s="207" t="s">
        <v>71</v>
      </c>
      <c r="AU236" s="207" t="s">
        <v>72</v>
      </c>
      <c r="AY236" s="206" t="s">
        <v>136</v>
      </c>
      <c r="BK236" s="208">
        <f>BK237+BK248</f>
        <v>0</v>
      </c>
    </row>
    <row r="237" s="12" customFormat="1" ht="22.8" customHeight="1">
      <c r="A237" s="12"/>
      <c r="B237" s="195"/>
      <c r="C237" s="196"/>
      <c r="D237" s="197" t="s">
        <v>71</v>
      </c>
      <c r="E237" s="209" t="s">
        <v>144</v>
      </c>
      <c r="F237" s="209" t="s">
        <v>826</v>
      </c>
      <c r="G237" s="196"/>
      <c r="H237" s="196"/>
      <c r="I237" s="199"/>
      <c r="J237" s="210">
        <f>BK237</f>
        <v>0</v>
      </c>
      <c r="K237" s="196"/>
      <c r="L237" s="201"/>
      <c r="M237" s="202"/>
      <c r="N237" s="203"/>
      <c r="O237" s="203"/>
      <c r="P237" s="204">
        <f>SUM(P238:P247)</f>
        <v>0</v>
      </c>
      <c r="Q237" s="203"/>
      <c r="R237" s="204">
        <f>SUM(R238:R247)</f>
        <v>29.804499</v>
      </c>
      <c r="S237" s="203"/>
      <c r="T237" s="205">
        <f>SUM(T238:T247)</f>
        <v>0</v>
      </c>
      <c r="U237" s="12"/>
      <c r="V237" s="12"/>
      <c r="W237" s="12"/>
      <c r="X237" s="12"/>
      <c r="Y237" s="12"/>
      <c r="Z237" s="12"/>
      <c r="AA237" s="12"/>
      <c r="AB237" s="12"/>
      <c r="AC237" s="12"/>
      <c r="AD237" s="12"/>
      <c r="AE237" s="12"/>
      <c r="AR237" s="206" t="s">
        <v>80</v>
      </c>
      <c r="AT237" s="207" t="s">
        <v>71</v>
      </c>
      <c r="AU237" s="207" t="s">
        <v>80</v>
      </c>
      <c r="AY237" s="206" t="s">
        <v>136</v>
      </c>
      <c r="BK237" s="208">
        <f>SUM(BK238:BK247)</f>
        <v>0</v>
      </c>
    </row>
    <row r="238" s="2" customFormat="1" ht="78" customHeight="1">
      <c r="A238" s="37"/>
      <c r="B238" s="38"/>
      <c r="C238" s="211" t="s">
        <v>330</v>
      </c>
      <c r="D238" s="211" t="s">
        <v>139</v>
      </c>
      <c r="E238" s="212" t="s">
        <v>827</v>
      </c>
      <c r="F238" s="213" t="s">
        <v>828</v>
      </c>
      <c r="G238" s="214" t="s">
        <v>829</v>
      </c>
      <c r="H238" s="215">
        <v>288.19999999999999</v>
      </c>
      <c r="I238" s="216"/>
      <c r="J238" s="217">
        <f>ROUND(I238*H238,2)</f>
        <v>0</v>
      </c>
      <c r="K238" s="213" t="s">
        <v>662</v>
      </c>
      <c r="L238" s="43"/>
      <c r="M238" s="218" t="s">
        <v>19</v>
      </c>
      <c r="N238" s="219" t="s">
        <v>43</v>
      </c>
      <c r="O238" s="83"/>
      <c r="P238" s="220">
        <f>O238*H238</f>
        <v>0</v>
      </c>
      <c r="Q238" s="220">
        <v>0</v>
      </c>
      <c r="R238" s="220">
        <f>Q238*H238</f>
        <v>0</v>
      </c>
      <c r="S238" s="220">
        <v>0</v>
      </c>
      <c r="T238" s="221">
        <f>S238*H238</f>
        <v>0</v>
      </c>
      <c r="U238" s="37"/>
      <c r="V238" s="37"/>
      <c r="W238" s="37"/>
      <c r="X238" s="37"/>
      <c r="Y238" s="37"/>
      <c r="Z238" s="37"/>
      <c r="AA238" s="37"/>
      <c r="AB238" s="37"/>
      <c r="AC238" s="37"/>
      <c r="AD238" s="37"/>
      <c r="AE238" s="37"/>
      <c r="AR238" s="222" t="s">
        <v>144</v>
      </c>
      <c r="AT238" s="222" t="s">
        <v>139</v>
      </c>
      <c r="AU238" s="222" t="s">
        <v>82</v>
      </c>
      <c r="AY238" s="16" t="s">
        <v>136</v>
      </c>
      <c r="BE238" s="223">
        <f>IF(N238="základní",J238,0)</f>
        <v>0</v>
      </c>
      <c r="BF238" s="223">
        <f>IF(N238="snížená",J238,0)</f>
        <v>0</v>
      </c>
      <c r="BG238" s="223">
        <f>IF(N238="zákl. přenesená",J238,0)</f>
        <v>0</v>
      </c>
      <c r="BH238" s="223">
        <f>IF(N238="sníž. přenesená",J238,0)</f>
        <v>0</v>
      </c>
      <c r="BI238" s="223">
        <f>IF(N238="nulová",J238,0)</f>
        <v>0</v>
      </c>
      <c r="BJ238" s="16" t="s">
        <v>80</v>
      </c>
      <c r="BK238" s="223">
        <f>ROUND(I238*H238,2)</f>
        <v>0</v>
      </c>
      <c r="BL238" s="16" t="s">
        <v>144</v>
      </c>
      <c r="BM238" s="222" t="s">
        <v>830</v>
      </c>
    </row>
    <row r="239" s="2" customFormat="1">
      <c r="A239" s="37"/>
      <c r="B239" s="38"/>
      <c r="C239" s="39"/>
      <c r="D239" s="263" t="s">
        <v>663</v>
      </c>
      <c r="E239" s="39"/>
      <c r="F239" s="264" t="s">
        <v>831</v>
      </c>
      <c r="G239" s="39"/>
      <c r="H239" s="39"/>
      <c r="I239" s="265"/>
      <c r="J239" s="39"/>
      <c r="K239" s="39"/>
      <c r="L239" s="43"/>
      <c r="M239" s="266"/>
      <c r="N239" s="267"/>
      <c r="O239" s="83"/>
      <c r="P239" s="83"/>
      <c r="Q239" s="83"/>
      <c r="R239" s="83"/>
      <c r="S239" s="83"/>
      <c r="T239" s="84"/>
      <c r="U239" s="37"/>
      <c r="V239" s="37"/>
      <c r="W239" s="37"/>
      <c r="X239" s="37"/>
      <c r="Y239" s="37"/>
      <c r="Z239" s="37"/>
      <c r="AA239" s="37"/>
      <c r="AB239" s="37"/>
      <c r="AC239" s="37"/>
      <c r="AD239" s="37"/>
      <c r="AE239" s="37"/>
      <c r="AT239" s="16" t="s">
        <v>663</v>
      </c>
      <c r="AU239" s="16" t="s">
        <v>82</v>
      </c>
    </row>
    <row r="240" s="13" customFormat="1">
      <c r="A240" s="13"/>
      <c r="B240" s="224"/>
      <c r="C240" s="225"/>
      <c r="D240" s="226" t="s">
        <v>146</v>
      </c>
      <c r="E240" s="227" t="s">
        <v>19</v>
      </c>
      <c r="F240" s="228" t="s">
        <v>832</v>
      </c>
      <c r="G240" s="225"/>
      <c r="H240" s="229">
        <v>288.19999999999999</v>
      </c>
      <c r="I240" s="230"/>
      <c r="J240" s="225"/>
      <c r="K240" s="225"/>
      <c r="L240" s="231"/>
      <c r="M240" s="232"/>
      <c r="N240" s="233"/>
      <c r="O240" s="233"/>
      <c r="P240" s="233"/>
      <c r="Q240" s="233"/>
      <c r="R240" s="233"/>
      <c r="S240" s="233"/>
      <c r="T240" s="234"/>
      <c r="U240" s="13"/>
      <c r="V240" s="13"/>
      <c r="W240" s="13"/>
      <c r="X240" s="13"/>
      <c r="Y240" s="13"/>
      <c r="Z240" s="13"/>
      <c r="AA240" s="13"/>
      <c r="AB240" s="13"/>
      <c r="AC240" s="13"/>
      <c r="AD240" s="13"/>
      <c r="AE240" s="13"/>
      <c r="AT240" s="235" t="s">
        <v>146</v>
      </c>
      <c r="AU240" s="235" t="s">
        <v>82</v>
      </c>
      <c r="AV240" s="13" t="s">
        <v>82</v>
      </c>
      <c r="AW240" s="13" t="s">
        <v>33</v>
      </c>
      <c r="AX240" s="13" t="s">
        <v>72</v>
      </c>
      <c r="AY240" s="235" t="s">
        <v>136</v>
      </c>
    </row>
    <row r="241" s="14" customFormat="1">
      <c r="A241" s="14"/>
      <c r="B241" s="236"/>
      <c r="C241" s="237"/>
      <c r="D241" s="226" t="s">
        <v>146</v>
      </c>
      <c r="E241" s="238" t="s">
        <v>19</v>
      </c>
      <c r="F241" s="239" t="s">
        <v>158</v>
      </c>
      <c r="G241" s="237"/>
      <c r="H241" s="240">
        <v>288.19999999999999</v>
      </c>
      <c r="I241" s="241"/>
      <c r="J241" s="237"/>
      <c r="K241" s="237"/>
      <c r="L241" s="242"/>
      <c r="M241" s="243"/>
      <c r="N241" s="244"/>
      <c r="O241" s="244"/>
      <c r="P241" s="244"/>
      <c r="Q241" s="244"/>
      <c r="R241" s="244"/>
      <c r="S241" s="244"/>
      <c r="T241" s="245"/>
      <c r="U241" s="14"/>
      <c r="V241" s="14"/>
      <c r="W241" s="14"/>
      <c r="X241" s="14"/>
      <c r="Y241" s="14"/>
      <c r="Z241" s="14"/>
      <c r="AA241" s="14"/>
      <c r="AB241" s="14"/>
      <c r="AC241" s="14"/>
      <c r="AD241" s="14"/>
      <c r="AE241" s="14"/>
      <c r="AT241" s="246" t="s">
        <v>146</v>
      </c>
      <c r="AU241" s="246" t="s">
        <v>82</v>
      </c>
      <c r="AV241" s="14" t="s">
        <v>144</v>
      </c>
      <c r="AW241" s="14" t="s">
        <v>33</v>
      </c>
      <c r="AX241" s="14" t="s">
        <v>80</v>
      </c>
      <c r="AY241" s="246" t="s">
        <v>136</v>
      </c>
    </row>
    <row r="242" s="2" customFormat="1" ht="33" customHeight="1">
      <c r="A242" s="37"/>
      <c r="B242" s="38"/>
      <c r="C242" s="211" t="s">
        <v>334</v>
      </c>
      <c r="D242" s="211" t="s">
        <v>139</v>
      </c>
      <c r="E242" s="212" t="s">
        <v>833</v>
      </c>
      <c r="F242" s="213" t="s">
        <v>834</v>
      </c>
      <c r="G242" s="214" t="s">
        <v>142</v>
      </c>
      <c r="H242" s="215">
        <v>18</v>
      </c>
      <c r="I242" s="216"/>
      <c r="J242" s="217">
        <f>ROUND(I242*H242,2)</f>
        <v>0</v>
      </c>
      <c r="K242" s="213" t="s">
        <v>662</v>
      </c>
      <c r="L242" s="43"/>
      <c r="M242" s="218" t="s">
        <v>19</v>
      </c>
      <c r="N242" s="219" t="s">
        <v>43</v>
      </c>
      <c r="O242" s="83"/>
      <c r="P242" s="220">
        <f>O242*H242</f>
        <v>0</v>
      </c>
      <c r="Q242" s="220">
        <v>0.36799349999999997</v>
      </c>
      <c r="R242" s="220">
        <f>Q242*H242</f>
        <v>6.6238829999999993</v>
      </c>
      <c r="S242" s="220">
        <v>0</v>
      </c>
      <c r="T242" s="221">
        <f>S242*H242</f>
        <v>0</v>
      </c>
      <c r="U242" s="37"/>
      <c r="V242" s="37"/>
      <c r="W242" s="37"/>
      <c r="X242" s="37"/>
      <c r="Y242" s="37"/>
      <c r="Z242" s="37"/>
      <c r="AA242" s="37"/>
      <c r="AB242" s="37"/>
      <c r="AC242" s="37"/>
      <c r="AD242" s="37"/>
      <c r="AE242" s="37"/>
      <c r="AR242" s="222" t="s">
        <v>144</v>
      </c>
      <c r="AT242" s="222" t="s">
        <v>139</v>
      </c>
      <c r="AU242" s="222" t="s">
        <v>82</v>
      </c>
      <c r="AY242" s="16" t="s">
        <v>136</v>
      </c>
      <c r="BE242" s="223">
        <f>IF(N242="základní",J242,0)</f>
        <v>0</v>
      </c>
      <c r="BF242" s="223">
        <f>IF(N242="snížená",J242,0)</f>
        <v>0</v>
      </c>
      <c r="BG242" s="223">
        <f>IF(N242="zákl. přenesená",J242,0)</f>
        <v>0</v>
      </c>
      <c r="BH242" s="223">
        <f>IF(N242="sníž. přenesená",J242,0)</f>
        <v>0</v>
      </c>
      <c r="BI242" s="223">
        <f>IF(N242="nulová",J242,0)</f>
        <v>0</v>
      </c>
      <c r="BJ242" s="16" t="s">
        <v>80</v>
      </c>
      <c r="BK242" s="223">
        <f>ROUND(I242*H242,2)</f>
        <v>0</v>
      </c>
      <c r="BL242" s="16" t="s">
        <v>144</v>
      </c>
      <c r="BM242" s="222" t="s">
        <v>835</v>
      </c>
    </row>
    <row r="243" s="2" customFormat="1">
      <c r="A243" s="37"/>
      <c r="B243" s="38"/>
      <c r="C243" s="39"/>
      <c r="D243" s="263" t="s">
        <v>663</v>
      </c>
      <c r="E243" s="39"/>
      <c r="F243" s="264" t="s">
        <v>836</v>
      </c>
      <c r="G243" s="39"/>
      <c r="H243" s="39"/>
      <c r="I243" s="265"/>
      <c r="J243" s="39"/>
      <c r="K243" s="39"/>
      <c r="L243" s="43"/>
      <c r="M243" s="266"/>
      <c r="N243" s="267"/>
      <c r="O243" s="83"/>
      <c r="P243" s="83"/>
      <c r="Q243" s="83"/>
      <c r="R243" s="83"/>
      <c r="S243" s="83"/>
      <c r="T243" s="84"/>
      <c r="U243" s="37"/>
      <c r="V243" s="37"/>
      <c r="W243" s="37"/>
      <c r="X243" s="37"/>
      <c r="Y243" s="37"/>
      <c r="Z243" s="37"/>
      <c r="AA243" s="37"/>
      <c r="AB243" s="37"/>
      <c r="AC243" s="37"/>
      <c r="AD243" s="37"/>
      <c r="AE243" s="37"/>
      <c r="AT243" s="16" t="s">
        <v>663</v>
      </c>
      <c r="AU243" s="16" t="s">
        <v>82</v>
      </c>
    </row>
    <row r="244" s="13" customFormat="1">
      <c r="A244" s="13"/>
      <c r="B244" s="224"/>
      <c r="C244" s="225"/>
      <c r="D244" s="226" t="s">
        <v>146</v>
      </c>
      <c r="E244" s="227" t="s">
        <v>19</v>
      </c>
      <c r="F244" s="228" t="s">
        <v>837</v>
      </c>
      <c r="G244" s="225"/>
      <c r="H244" s="229">
        <v>18</v>
      </c>
      <c r="I244" s="230"/>
      <c r="J244" s="225"/>
      <c r="K244" s="225"/>
      <c r="L244" s="231"/>
      <c r="M244" s="232"/>
      <c r="N244" s="233"/>
      <c r="O244" s="233"/>
      <c r="P244" s="233"/>
      <c r="Q244" s="233"/>
      <c r="R244" s="233"/>
      <c r="S244" s="233"/>
      <c r="T244" s="234"/>
      <c r="U244" s="13"/>
      <c r="V244" s="13"/>
      <c r="W244" s="13"/>
      <c r="X244" s="13"/>
      <c r="Y244" s="13"/>
      <c r="Z244" s="13"/>
      <c r="AA244" s="13"/>
      <c r="AB244" s="13"/>
      <c r="AC244" s="13"/>
      <c r="AD244" s="13"/>
      <c r="AE244" s="13"/>
      <c r="AT244" s="235" t="s">
        <v>146</v>
      </c>
      <c r="AU244" s="235" t="s">
        <v>82</v>
      </c>
      <c r="AV244" s="13" t="s">
        <v>82</v>
      </c>
      <c r="AW244" s="13" t="s">
        <v>33</v>
      </c>
      <c r="AX244" s="13" t="s">
        <v>72</v>
      </c>
      <c r="AY244" s="235" t="s">
        <v>136</v>
      </c>
    </row>
    <row r="245" s="14" customFormat="1">
      <c r="A245" s="14"/>
      <c r="B245" s="236"/>
      <c r="C245" s="237"/>
      <c r="D245" s="226" t="s">
        <v>146</v>
      </c>
      <c r="E245" s="238" t="s">
        <v>19</v>
      </c>
      <c r="F245" s="239" t="s">
        <v>158</v>
      </c>
      <c r="G245" s="237"/>
      <c r="H245" s="240">
        <v>18</v>
      </c>
      <c r="I245" s="241"/>
      <c r="J245" s="237"/>
      <c r="K245" s="237"/>
      <c r="L245" s="242"/>
      <c r="M245" s="243"/>
      <c r="N245" s="244"/>
      <c r="O245" s="244"/>
      <c r="P245" s="244"/>
      <c r="Q245" s="244"/>
      <c r="R245" s="244"/>
      <c r="S245" s="244"/>
      <c r="T245" s="245"/>
      <c r="U245" s="14"/>
      <c r="V245" s="14"/>
      <c r="W245" s="14"/>
      <c r="X245" s="14"/>
      <c r="Y245" s="14"/>
      <c r="Z245" s="14"/>
      <c r="AA245" s="14"/>
      <c r="AB245" s="14"/>
      <c r="AC245" s="14"/>
      <c r="AD245" s="14"/>
      <c r="AE245" s="14"/>
      <c r="AT245" s="246" t="s">
        <v>146</v>
      </c>
      <c r="AU245" s="246" t="s">
        <v>82</v>
      </c>
      <c r="AV245" s="14" t="s">
        <v>144</v>
      </c>
      <c r="AW245" s="14" t="s">
        <v>33</v>
      </c>
      <c r="AX245" s="14" t="s">
        <v>80</v>
      </c>
      <c r="AY245" s="246" t="s">
        <v>136</v>
      </c>
    </row>
    <row r="246" s="2" customFormat="1" ht="55.5" customHeight="1">
      <c r="A246" s="37"/>
      <c r="B246" s="38"/>
      <c r="C246" s="211" t="s">
        <v>338</v>
      </c>
      <c r="D246" s="211" t="s">
        <v>139</v>
      </c>
      <c r="E246" s="212" t="s">
        <v>838</v>
      </c>
      <c r="F246" s="213" t="s">
        <v>839</v>
      </c>
      <c r="G246" s="214" t="s">
        <v>142</v>
      </c>
      <c r="H246" s="215">
        <v>18</v>
      </c>
      <c r="I246" s="216"/>
      <c r="J246" s="217">
        <f>ROUND(I246*H246,2)</f>
        <v>0</v>
      </c>
      <c r="K246" s="213" t="s">
        <v>662</v>
      </c>
      <c r="L246" s="43"/>
      <c r="M246" s="218" t="s">
        <v>19</v>
      </c>
      <c r="N246" s="219" t="s">
        <v>43</v>
      </c>
      <c r="O246" s="83"/>
      <c r="P246" s="220">
        <f>O246*H246</f>
        <v>0</v>
      </c>
      <c r="Q246" s="220">
        <v>1.287812</v>
      </c>
      <c r="R246" s="220">
        <f>Q246*H246</f>
        <v>23.180616000000001</v>
      </c>
      <c r="S246" s="220">
        <v>0</v>
      </c>
      <c r="T246" s="221">
        <f>S246*H246</f>
        <v>0</v>
      </c>
      <c r="U246" s="37"/>
      <c r="V246" s="37"/>
      <c r="W246" s="37"/>
      <c r="X246" s="37"/>
      <c r="Y246" s="37"/>
      <c r="Z246" s="37"/>
      <c r="AA246" s="37"/>
      <c r="AB246" s="37"/>
      <c r="AC246" s="37"/>
      <c r="AD246" s="37"/>
      <c r="AE246" s="37"/>
      <c r="AR246" s="222" t="s">
        <v>144</v>
      </c>
      <c r="AT246" s="222" t="s">
        <v>139</v>
      </c>
      <c r="AU246" s="222" t="s">
        <v>82</v>
      </c>
      <c r="AY246" s="16" t="s">
        <v>136</v>
      </c>
      <c r="BE246" s="223">
        <f>IF(N246="základní",J246,0)</f>
        <v>0</v>
      </c>
      <c r="BF246" s="223">
        <f>IF(N246="snížená",J246,0)</f>
        <v>0</v>
      </c>
      <c r="BG246" s="223">
        <f>IF(N246="zákl. přenesená",J246,0)</f>
        <v>0</v>
      </c>
      <c r="BH246" s="223">
        <f>IF(N246="sníž. přenesená",J246,0)</f>
        <v>0</v>
      </c>
      <c r="BI246" s="223">
        <f>IF(N246="nulová",J246,0)</f>
        <v>0</v>
      </c>
      <c r="BJ246" s="16" t="s">
        <v>80</v>
      </c>
      <c r="BK246" s="223">
        <f>ROUND(I246*H246,2)</f>
        <v>0</v>
      </c>
      <c r="BL246" s="16" t="s">
        <v>144</v>
      </c>
      <c r="BM246" s="222" t="s">
        <v>840</v>
      </c>
    </row>
    <row r="247" s="2" customFormat="1">
      <c r="A247" s="37"/>
      <c r="B247" s="38"/>
      <c r="C247" s="39"/>
      <c r="D247" s="263" t="s">
        <v>663</v>
      </c>
      <c r="E247" s="39"/>
      <c r="F247" s="264" t="s">
        <v>841</v>
      </c>
      <c r="G247" s="39"/>
      <c r="H247" s="39"/>
      <c r="I247" s="265"/>
      <c r="J247" s="39"/>
      <c r="K247" s="39"/>
      <c r="L247" s="43"/>
      <c r="M247" s="266"/>
      <c r="N247" s="267"/>
      <c r="O247" s="83"/>
      <c r="P247" s="83"/>
      <c r="Q247" s="83"/>
      <c r="R247" s="83"/>
      <c r="S247" s="83"/>
      <c r="T247" s="84"/>
      <c r="U247" s="37"/>
      <c r="V247" s="37"/>
      <c r="W247" s="37"/>
      <c r="X247" s="37"/>
      <c r="Y247" s="37"/>
      <c r="Z247" s="37"/>
      <c r="AA247" s="37"/>
      <c r="AB247" s="37"/>
      <c r="AC247" s="37"/>
      <c r="AD247" s="37"/>
      <c r="AE247" s="37"/>
      <c r="AT247" s="16" t="s">
        <v>663</v>
      </c>
      <c r="AU247" s="16" t="s">
        <v>82</v>
      </c>
    </row>
    <row r="248" s="12" customFormat="1" ht="22.8" customHeight="1">
      <c r="A248" s="12"/>
      <c r="B248" s="195"/>
      <c r="C248" s="196"/>
      <c r="D248" s="197" t="s">
        <v>71</v>
      </c>
      <c r="E248" s="209" t="s">
        <v>137</v>
      </c>
      <c r="F248" s="209" t="s">
        <v>138</v>
      </c>
      <c r="G248" s="196"/>
      <c r="H248" s="196"/>
      <c r="I248" s="199"/>
      <c r="J248" s="210">
        <f>BK248</f>
        <v>0</v>
      </c>
      <c r="K248" s="196"/>
      <c r="L248" s="201"/>
      <c r="M248" s="202"/>
      <c r="N248" s="203"/>
      <c r="O248" s="203"/>
      <c r="P248" s="204">
        <f>SUM(P249:P250)</f>
        <v>0</v>
      </c>
      <c r="Q248" s="203"/>
      <c r="R248" s="204">
        <f>SUM(R249:R250)</f>
        <v>0.0099057999999999993</v>
      </c>
      <c r="S248" s="203"/>
      <c r="T248" s="205">
        <f>SUM(T249:T250)</f>
        <v>0.15715999999999999</v>
      </c>
      <c r="U248" s="12"/>
      <c r="V248" s="12"/>
      <c r="W248" s="12"/>
      <c r="X248" s="12"/>
      <c r="Y248" s="12"/>
      <c r="Z248" s="12"/>
      <c r="AA248" s="12"/>
      <c r="AB248" s="12"/>
      <c r="AC248" s="12"/>
      <c r="AD248" s="12"/>
      <c r="AE248" s="12"/>
      <c r="AR248" s="206" t="s">
        <v>80</v>
      </c>
      <c r="AT248" s="207" t="s">
        <v>71</v>
      </c>
      <c r="AU248" s="207" t="s">
        <v>80</v>
      </c>
      <c r="AY248" s="206" t="s">
        <v>136</v>
      </c>
      <c r="BK248" s="208">
        <f>SUM(BK249:BK250)</f>
        <v>0</v>
      </c>
    </row>
    <row r="249" s="2" customFormat="1" ht="24.15" customHeight="1">
      <c r="A249" s="37"/>
      <c r="B249" s="38"/>
      <c r="C249" s="211" t="s">
        <v>347</v>
      </c>
      <c r="D249" s="211" t="s">
        <v>139</v>
      </c>
      <c r="E249" s="212" t="s">
        <v>842</v>
      </c>
      <c r="F249" s="213" t="s">
        <v>843</v>
      </c>
      <c r="G249" s="214" t="s">
        <v>150</v>
      </c>
      <c r="H249" s="215">
        <v>2</v>
      </c>
      <c r="I249" s="216"/>
      <c r="J249" s="217">
        <f>ROUND(I249*H249,2)</f>
        <v>0</v>
      </c>
      <c r="K249" s="213" t="s">
        <v>662</v>
      </c>
      <c r="L249" s="43"/>
      <c r="M249" s="218" t="s">
        <v>19</v>
      </c>
      <c r="N249" s="219" t="s">
        <v>43</v>
      </c>
      <c r="O249" s="83"/>
      <c r="P249" s="220">
        <f>O249*H249</f>
        <v>0</v>
      </c>
      <c r="Q249" s="220">
        <v>0.0049528999999999997</v>
      </c>
      <c r="R249" s="220">
        <f>Q249*H249</f>
        <v>0.0099057999999999993</v>
      </c>
      <c r="S249" s="220">
        <v>0.078579999999999997</v>
      </c>
      <c r="T249" s="221">
        <f>S249*H249</f>
        <v>0.15715999999999999</v>
      </c>
      <c r="U249" s="37"/>
      <c r="V249" s="37"/>
      <c r="W249" s="37"/>
      <c r="X249" s="37"/>
      <c r="Y249" s="37"/>
      <c r="Z249" s="37"/>
      <c r="AA249" s="37"/>
      <c r="AB249" s="37"/>
      <c r="AC249" s="37"/>
      <c r="AD249" s="37"/>
      <c r="AE249" s="37"/>
      <c r="AR249" s="222" t="s">
        <v>144</v>
      </c>
      <c r="AT249" s="222" t="s">
        <v>139</v>
      </c>
      <c r="AU249" s="222" t="s">
        <v>82</v>
      </c>
      <c r="AY249" s="16" t="s">
        <v>136</v>
      </c>
      <c r="BE249" s="223">
        <f>IF(N249="základní",J249,0)</f>
        <v>0</v>
      </c>
      <c r="BF249" s="223">
        <f>IF(N249="snížená",J249,0)</f>
        <v>0</v>
      </c>
      <c r="BG249" s="223">
        <f>IF(N249="zákl. přenesená",J249,0)</f>
        <v>0</v>
      </c>
      <c r="BH249" s="223">
        <f>IF(N249="sníž. přenesená",J249,0)</f>
        <v>0</v>
      </c>
      <c r="BI249" s="223">
        <f>IF(N249="nulová",J249,0)</f>
        <v>0</v>
      </c>
      <c r="BJ249" s="16" t="s">
        <v>80</v>
      </c>
      <c r="BK249" s="223">
        <f>ROUND(I249*H249,2)</f>
        <v>0</v>
      </c>
      <c r="BL249" s="16" t="s">
        <v>144</v>
      </c>
      <c r="BM249" s="222" t="s">
        <v>844</v>
      </c>
    </row>
    <row r="250" s="2" customFormat="1">
      <c r="A250" s="37"/>
      <c r="B250" s="38"/>
      <c r="C250" s="39"/>
      <c r="D250" s="263" t="s">
        <v>663</v>
      </c>
      <c r="E250" s="39"/>
      <c r="F250" s="264" t="s">
        <v>845</v>
      </c>
      <c r="G250" s="39"/>
      <c r="H250" s="39"/>
      <c r="I250" s="265"/>
      <c r="J250" s="39"/>
      <c r="K250" s="39"/>
      <c r="L250" s="43"/>
      <c r="M250" s="266"/>
      <c r="N250" s="267"/>
      <c r="O250" s="83"/>
      <c r="P250" s="83"/>
      <c r="Q250" s="83"/>
      <c r="R250" s="83"/>
      <c r="S250" s="83"/>
      <c r="T250" s="84"/>
      <c r="U250" s="37"/>
      <c r="V250" s="37"/>
      <c r="W250" s="37"/>
      <c r="X250" s="37"/>
      <c r="Y250" s="37"/>
      <c r="Z250" s="37"/>
      <c r="AA250" s="37"/>
      <c r="AB250" s="37"/>
      <c r="AC250" s="37"/>
      <c r="AD250" s="37"/>
      <c r="AE250" s="37"/>
      <c r="AT250" s="16" t="s">
        <v>663</v>
      </c>
      <c r="AU250" s="16" t="s">
        <v>82</v>
      </c>
    </row>
    <row r="251" s="12" customFormat="1" ht="25.92" customHeight="1">
      <c r="A251" s="12"/>
      <c r="B251" s="195"/>
      <c r="C251" s="196"/>
      <c r="D251" s="197" t="s">
        <v>71</v>
      </c>
      <c r="E251" s="198" t="s">
        <v>171</v>
      </c>
      <c r="F251" s="198" t="s">
        <v>846</v>
      </c>
      <c r="G251" s="196"/>
      <c r="H251" s="196"/>
      <c r="I251" s="199"/>
      <c r="J251" s="200">
        <f>BK251</f>
        <v>0</v>
      </c>
      <c r="K251" s="196"/>
      <c r="L251" s="201"/>
      <c r="M251" s="202"/>
      <c r="N251" s="203"/>
      <c r="O251" s="203"/>
      <c r="P251" s="204">
        <f>SUM(P252:P254)</f>
        <v>0</v>
      </c>
      <c r="Q251" s="203"/>
      <c r="R251" s="204">
        <f>SUM(R252:R254)</f>
        <v>0</v>
      </c>
      <c r="S251" s="203"/>
      <c r="T251" s="205">
        <f>SUM(T252:T254)</f>
        <v>0</v>
      </c>
      <c r="U251" s="12"/>
      <c r="V251" s="12"/>
      <c r="W251" s="12"/>
      <c r="X251" s="12"/>
      <c r="Y251" s="12"/>
      <c r="Z251" s="12"/>
      <c r="AA251" s="12"/>
      <c r="AB251" s="12"/>
      <c r="AC251" s="12"/>
      <c r="AD251" s="12"/>
      <c r="AE251" s="12"/>
      <c r="AR251" s="206" t="s">
        <v>80</v>
      </c>
      <c r="AT251" s="207" t="s">
        <v>71</v>
      </c>
      <c r="AU251" s="207" t="s">
        <v>72</v>
      </c>
      <c r="AY251" s="206" t="s">
        <v>136</v>
      </c>
      <c r="BK251" s="208">
        <f>SUM(BK252:BK254)</f>
        <v>0</v>
      </c>
    </row>
    <row r="252" s="2" customFormat="1" ht="16.5" customHeight="1">
      <c r="A252" s="37"/>
      <c r="B252" s="38"/>
      <c r="C252" s="211" t="s">
        <v>355</v>
      </c>
      <c r="D252" s="211" t="s">
        <v>139</v>
      </c>
      <c r="E252" s="212" t="s">
        <v>847</v>
      </c>
      <c r="F252" s="213" t="s">
        <v>848</v>
      </c>
      <c r="G252" s="214" t="s">
        <v>849</v>
      </c>
      <c r="H252" s="215">
        <v>16</v>
      </c>
      <c r="I252" s="216"/>
      <c r="J252" s="217">
        <f>ROUND(I252*H252,2)</f>
        <v>0</v>
      </c>
      <c r="K252" s="213" t="s">
        <v>19</v>
      </c>
      <c r="L252" s="43"/>
      <c r="M252" s="218" t="s">
        <v>19</v>
      </c>
      <c r="N252" s="219" t="s">
        <v>43</v>
      </c>
      <c r="O252" s="83"/>
      <c r="P252" s="220">
        <f>O252*H252</f>
        <v>0</v>
      </c>
      <c r="Q252" s="220">
        <v>0</v>
      </c>
      <c r="R252" s="220">
        <f>Q252*H252</f>
        <v>0</v>
      </c>
      <c r="S252" s="220">
        <v>0</v>
      </c>
      <c r="T252" s="221">
        <f>S252*H252</f>
        <v>0</v>
      </c>
      <c r="U252" s="37"/>
      <c r="V252" s="37"/>
      <c r="W252" s="37"/>
      <c r="X252" s="37"/>
      <c r="Y252" s="37"/>
      <c r="Z252" s="37"/>
      <c r="AA252" s="37"/>
      <c r="AB252" s="37"/>
      <c r="AC252" s="37"/>
      <c r="AD252" s="37"/>
      <c r="AE252" s="37"/>
      <c r="AR252" s="222" t="s">
        <v>144</v>
      </c>
      <c r="AT252" s="222" t="s">
        <v>139</v>
      </c>
      <c r="AU252" s="222" t="s">
        <v>80</v>
      </c>
      <c r="AY252" s="16" t="s">
        <v>136</v>
      </c>
      <c r="BE252" s="223">
        <f>IF(N252="základní",J252,0)</f>
        <v>0</v>
      </c>
      <c r="BF252" s="223">
        <f>IF(N252="snížená",J252,0)</f>
        <v>0</v>
      </c>
      <c r="BG252" s="223">
        <f>IF(N252="zákl. přenesená",J252,0)</f>
        <v>0</v>
      </c>
      <c r="BH252" s="223">
        <f>IF(N252="sníž. přenesená",J252,0)</f>
        <v>0</v>
      </c>
      <c r="BI252" s="223">
        <f>IF(N252="nulová",J252,0)</f>
        <v>0</v>
      </c>
      <c r="BJ252" s="16" t="s">
        <v>80</v>
      </c>
      <c r="BK252" s="223">
        <f>ROUND(I252*H252,2)</f>
        <v>0</v>
      </c>
      <c r="BL252" s="16" t="s">
        <v>144</v>
      </c>
      <c r="BM252" s="222" t="s">
        <v>850</v>
      </c>
    </row>
    <row r="253" s="13" customFormat="1">
      <c r="A253" s="13"/>
      <c r="B253" s="224"/>
      <c r="C253" s="225"/>
      <c r="D253" s="226" t="s">
        <v>146</v>
      </c>
      <c r="E253" s="227" t="s">
        <v>19</v>
      </c>
      <c r="F253" s="228" t="s">
        <v>851</v>
      </c>
      <c r="G253" s="225"/>
      <c r="H253" s="229">
        <v>16</v>
      </c>
      <c r="I253" s="230"/>
      <c r="J253" s="225"/>
      <c r="K253" s="225"/>
      <c r="L253" s="231"/>
      <c r="M253" s="232"/>
      <c r="N253" s="233"/>
      <c r="O253" s="233"/>
      <c r="P253" s="233"/>
      <c r="Q253" s="233"/>
      <c r="R253" s="233"/>
      <c r="S253" s="233"/>
      <c r="T253" s="234"/>
      <c r="U253" s="13"/>
      <c r="V253" s="13"/>
      <c r="W253" s="13"/>
      <c r="X253" s="13"/>
      <c r="Y253" s="13"/>
      <c r="Z253" s="13"/>
      <c r="AA253" s="13"/>
      <c r="AB253" s="13"/>
      <c r="AC253" s="13"/>
      <c r="AD253" s="13"/>
      <c r="AE253" s="13"/>
      <c r="AT253" s="235" t="s">
        <v>146</v>
      </c>
      <c r="AU253" s="235" t="s">
        <v>80</v>
      </c>
      <c r="AV253" s="13" t="s">
        <v>82</v>
      </c>
      <c r="AW253" s="13" t="s">
        <v>33</v>
      </c>
      <c r="AX253" s="13" t="s">
        <v>72</v>
      </c>
      <c r="AY253" s="235" t="s">
        <v>136</v>
      </c>
    </row>
    <row r="254" s="14" customFormat="1">
      <c r="A254" s="14"/>
      <c r="B254" s="236"/>
      <c r="C254" s="237"/>
      <c r="D254" s="226" t="s">
        <v>146</v>
      </c>
      <c r="E254" s="238" t="s">
        <v>19</v>
      </c>
      <c r="F254" s="239" t="s">
        <v>158</v>
      </c>
      <c r="G254" s="237"/>
      <c r="H254" s="240">
        <v>16</v>
      </c>
      <c r="I254" s="241"/>
      <c r="J254" s="237"/>
      <c r="K254" s="237"/>
      <c r="L254" s="242"/>
      <c r="M254" s="243"/>
      <c r="N254" s="244"/>
      <c r="O254" s="244"/>
      <c r="P254" s="244"/>
      <c r="Q254" s="244"/>
      <c r="R254" s="244"/>
      <c r="S254" s="244"/>
      <c r="T254" s="245"/>
      <c r="U254" s="14"/>
      <c r="V254" s="14"/>
      <c r="W254" s="14"/>
      <c r="X254" s="14"/>
      <c r="Y254" s="14"/>
      <c r="Z254" s="14"/>
      <c r="AA254" s="14"/>
      <c r="AB254" s="14"/>
      <c r="AC254" s="14"/>
      <c r="AD254" s="14"/>
      <c r="AE254" s="14"/>
      <c r="AT254" s="246" t="s">
        <v>146</v>
      </c>
      <c r="AU254" s="246" t="s">
        <v>80</v>
      </c>
      <c r="AV254" s="14" t="s">
        <v>144</v>
      </c>
      <c r="AW254" s="14" t="s">
        <v>33</v>
      </c>
      <c r="AX254" s="14" t="s">
        <v>80</v>
      </c>
      <c r="AY254" s="246" t="s">
        <v>136</v>
      </c>
    </row>
    <row r="255" s="12" customFormat="1" ht="25.92" customHeight="1">
      <c r="A255" s="12"/>
      <c r="B255" s="195"/>
      <c r="C255" s="196"/>
      <c r="D255" s="197" t="s">
        <v>71</v>
      </c>
      <c r="E255" s="198" t="s">
        <v>852</v>
      </c>
      <c r="F255" s="198" t="s">
        <v>853</v>
      </c>
      <c r="G255" s="196"/>
      <c r="H255" s="196"/>
      <c r="I255" s="199"/>
      <c r="J255" s="200">
        <f>BK255</f>
        <v>0</v>
      </c>
      <c r="K255" s="196"/>
      <c r="L255" s="201"/>
      <c r="M255" s="202"/>
      <c r="N255" s="203"/>
      <c r="O255" s="203"/>
      <c r="P255" s="204">
        <f>SUM(P256:P274)</f>
        <v>0</v>
      </c>
      <c r="Q255" s="203"/>
      <c r="R255" s="204">
        <f>SUM(R256:R274)</f>
        <v>1.4994069429999999</v>
      </c>
      <c r="S255" s="203"/>
      <c r="T255" s="205">
        <f>SUM(T256:T274)</f>
        <v>1.2382800000000001</v>
      </c>
      <c r="U255" s="12"/>
      <c r="V255" s="12"/>
      <c r="W255" s="12"/>
      <c r="X255" s="12"/>
      <c r="Y255" s="12"/>
      <c r="Z255" s="12"/>
      <c r="AA255" s="12"/>
      <c r="AB255" s="12"/>
      <c r="AC255" s="12"/>
      <c r="AD255" s="12"/>
      <c r="AE255" s="12"/>
      <c r="AR255" s="206" t="s">
        <v>82</v>
      </c>
      <c r="AT255" s="207" t="s">
        <v>71</v>
      </c>
      <c r="AU255" s="207" t="s">
        <v>72</v>
      </c>
      <c r="AY255" s="206" t="s">
        <v>136</v>
      </c>
      <c r="BK255" s="208">
        <f>SUM(BK256:BK274)</f>
        <v>0</v>
      </c>
    </row>
    <row r="256" s="2" customFormat="1" ht="16.5" customHeight="1">
      <c r="A256" s="37"/>
      <c r="B256" s="38"/>
      <c r="C256" s="211" t="s">
        <v>361</v>
      </c>
      <c r="D256" s="211" t="s">
        <v>139</v>
      </c>
      <c r="E256" s="212" t="s">
        <v>854</v>
      </c>
      <c r="F256" s="213" t="s">
        <v>855</v>
      </c>
      <c r="G256" s="214" t="s">
        <v>142</v>
      </c>
      <c r="H256" s="215">
        <v>20.638000000000002</v>
      </c>
      <c r="I256" s="216"/>
      <c r="J256" s="217">
        <f>ROUND(I256*H256,2)</f>
        <v>0</v>
      </c>
      <c r="K256" s="213" t="s">
        <v>662</v>
      </c>
      <c r="L256" s="43"/>
      <c r="M256" s="218" t="s">
        <v>19</v>
      </c>
      <c r="N256" s="219" t="s">
        <v>43</v>
      </c>
      <c r="O256" s="83"/>
      <c r="P256" s="220">
        <f>O256*H256</f>
        <v>0</v>
      </c>
      <c r="Q256" s="220">
        <v>0.00036850000000000001</v>
      </c>
      <c r="R256" s="220">
        <f>Q256*H256</f>
        <v>0.0076051030000000011</v>
      </c>
      <c r="S256" s="220">
        <v>0.059999999999999998</v>
      </c>
      <c r="T256" s="221">
        <f>S256*H256</f>
        <v>1.2382800000000001</v>
      </c>
      <c r="U256" s="37"/>
      <c r="V256" s="37"/>
      <c r="W256" s="37"/>
      <c r="X256" s="37"/>
      <c r="Y256" s="37"/>
      <c r="Z256" s="37"/>
      <c r="AA256" s="37"/>
      <c r="AB256" s="37"/>
      <c r="AC256" s="37"/>
      <c r="AD256" s="37"/>
      <c r="AE256" s="37"/>
      <c r="AR256" s="222" t="s">
        <v>218</v>
      </c>
      <c r="AT256" s="222" t="s">
        <v>139</v>
      </c>
      <c r="AU256" s="222" t="s">
        <v>80</v>
      </c>
      <c r="AY256" s="16" t="s">
        <v>136</v>
      </c>
      <c r="BE256" s="223">
        <f>IF(N256="základní",J256,0)</f>
        <v>0</v>
      </c>
      <c r="BF256" s="223">
        <f>IF(N256="snížená",J256,0)</f>
        <v>0</v>
      </c>
      <c r="BG256" s="223">
        <f>IF(N256="zákl. přenesená",J256,0)</f>
        <v>0</v>
      </c>
      <c r="BH256" s="223">
        <f>IF(N256="sníž. přenesená",J256,0)</f>
        <v>0</v>
      </c>
      <c r="BI256" s="223">
        <f>IF(N256="nulová",J256,0)</f>
        <v>0</v>
      </c>
      <c r="BJ256" s="16" t="s">
        <v>80</v>
      </c>
      <c r="BK256" s="223">
        <f>ROUND(I256*H256,2)</f>
        <v>0</v>
      </c>
      <c r="BL256" s="16" t="s">
        <v>218</v>
      </c>
      <c r="BM256" s="222" t="s">
        <v>856</v>
      </c>
    </row>
    <row r="257" s="2" customFormat="1">
      <c r="A257" s="37"/>
      <c r="B257" s="38"/>
      <c r="C257" s="39"/>
      <c r="D257" s="263" t="s">
        <v>663</v>
      </c>
      <c r="E257" s="39"/>
      <c r="F257" s="264" t="s">
        <v>857</v>
      </c>
      <c r="G257" s="39"/>
      <c r="H257" s="39"/>
      <c r="I257" s="265"/>
      <c r="J257" s="39"/>
      <c r="K257" s="39"/>
      <c r="L257" s="43"/>
      <c r="M257" s="266"/>
      <c r="N257" s="267"/>
      <c r="O257" s="83"/>
      <c r="P257" s="83"/>
      <c r="Q257" s="83"/>
      <c r="R257" s="83"/>
      <c r="S257" s="83"/>
      <c r="T257" s="84"/>
      <c r="U257" s="37"/>
      <c r="V257" s="37"/>
      <c r="W257" s="37"/>
      <c r="X257" s="37"/>
      <c r="Y257" s="37"/>
      <c r="Z257" s="37"/>
      <c r="AA257" s="37"/>
      <c r="AB257" s="37"/>
      <c r="AC257" s="37"/>
      <c r="AD257" s="37"/>
      <c r="AE257" s="37"/>
      <c r="AT257" s="16" t="s">
        <v>663</v>
      </c>
      <c r="AU257" s="16" t="s">
        <v>80</v>
      </c>
    </row>
    <row r="258" s="13" customFormat="1">
      <c r="A258" s="13"/>
      <c r="B258" s="224"/>
      <c r="C258" s="225"/>
      <c r="D258" s="226" t="s">
        <v>146</v>
      </c>
      <c r="E258" s="227" t="s">
        <v>19</v>
      </c>
      <c r="F258" s="228" t="s">
        <v>858</v>
      </c>
      <c r="G258" s="225"/>
      <c r="H258" s="229">
        <v>15.949999999999999</v>
      </c>
      <c r="I258" s="230"/>
      <c r="J258" s="225"/>
      <c r="K258" s="225"/>
      <c r="L258" s="231"/>
      <c r="M258" s="232"/>
      <c r="N258" s="233"/>
      <c r="O258" s="233"/>
      <c r="P258" s="233"/>
      <c r="Q258" s="233"/>
      <c r="R258" s="233"/>
      <c r="S258" s="233"/>
      <c r="T258" s="234"/>
      <c r="U258" s="13"/>
      <c r="V258" s="13"/>
      <c r="W258" s="13"/>
      <c r="X258" s="13"/>
      <c r="Y258" s="13"/>
      <c r="Z258" s="13"/>
      <c r="AA258" s="13"/>
      <c r="AB258" s="13"/>
      <c r="AC258" s="13"/>
      <c r="AD258" s="13"/>
      <c r="AE258" s="13"/>
      <c r="AT258" s="235" t="s">
        <v>146</v>
      </c>
      <c r="AU258" s="235" t="s">
        <v>80</v>
      </c>
      <c r="AV258" s="13" t="s">
        <v>82</v>
      </c>
      <c r="AW258" s="13" t="s">
        <v>33</v>
      </c>
      <c r="AX258" s="13" t="s">
        <v>72</v>
      </c>
      <c r="AY258" s="235" t="s">
        <v>136</v>
      </c>
    </row>
    <row r="259" s="13" customFormat="1">
      <c r="A259" s="13"/>
      <c r="B259" s="224"/>
      <c r="C259" s="225"/>
      <c r="D259" s="226" t="s">
        <v>146</v>
      </c>
      <c r="E259" s="227" t="s">
        <v>19</v>
      </c>
      <c r="F259" s="228" t="s">
        <v>859</v>
      </c>
      <c r="G259" s="225"/>
      <c r="H259" s="229">
        <v>4.6879999999999997</v>
      </c>
      <c r="I259" s="230"/>
      <c r="J259" s="225"/>
      <c r="K259" s="225"/>
      <c r="L259" s="231"/>
      <c r="M259" s="232"/>
      <c r="N259" s="233"/>
      <c r="O259" s="233"/>
      <c r="P259" s="233"/>
      <c r="Q259" s="233"/>
      <c r="R259" s="233"/>
      <c r="S259" s="233"/>
      <c r="T259" s="234"/>
      <c r="U259" s="13"/>
      <c r="V259" s="13"/>
      <c r="W259" s="13"/>
      <c r="X259" s="13"/>
      <c r="Y259" s="13"/>
      <c r="Z259" s="13"/>
      <c r="AA259" s="13"/>
      <c r="AB259" s="13"/>
      <c r="AC259" s="13"/>
      <c r="AD259" s="13"/>
      <c r="AE259" s="13"/>
      <c r="AT259" s="235" t="s">
        <v>146</v>
      </c>
      <c r="AU259" s="235" t="s">
        <v>80</v>
      </c>
      <c r="AV259" s="13" t="s">
        <v>82</v>
      </c>
      <c r="AW259" s="13" t="s">
        <v>33</v>
      </c>
      <c r="AX259" s="13" t="s">
        <v>72</v>
      </c>
      <c r="AY259" s="235" t="s">
        <v>136</v>
      </c>
    </row>
    <row r="260" s="14" customFormat="1">
      <c r="A260" s="14"/>
      <c r="B260" s="236"/>
      <c r="C260" s="237"/>
      <c r="D260" s="226" t="s">
        <v>146</v>
      </c>
      <c r="E260" s="238" t="s">
        <v>19</v>
      </c>
      <c r="F260" s="239" t="s">
        <v>158</v>
      </c>
      <c r="G260" s="237"/>
      <c r="H260" s="240">
        <v>20.637999999999998</v>
      </c>
      <c r="I260" s="241"/>
      <c r="J260" s="237"/>
      <c r="K260" s="237"/>
      <c r="L260" s="242"/>
      <c r="M260" s="243"/>
      <c r="N260" s="244"/>
      <c r="O260" s="244"/>
      <c r="P260" s="244"/>
      <c r="Q260" s="244"/>
      <c r="R260" s="244"/>
      <c r="S260" s="244"/>
      <c r="T260" s="245"/>
      <c r="U260" s="14"/>
      <c r="V260" s="14"/>
      <c r="W260" s="14"/>
      <c r="X260" s="14"/>
      <c r="Y260" s="14"/>
      <c r="Z260" s="14"/>
      <c r="AA260" s="14"/>
      <c r="AB260" s="14"/>
      <c r="AC260" s="14"/>
      <c r="AD260" s="14"/>
      <c r="AE260" s="14"/>
      <c r="AT260" s="246" t="s">
        <v>146</v>
      </c>
      <c r="AU260" s="246" t="s">
        <v>80</v>
      </c>
      <c r="AV260" s="14" t="s">
        <v>144</v>
      </c>
      <c r="AW260" s="14" t="s">
        <v>33</v>
      </c>
      <c r="AX260" s="14" t="s">
        <v>80</v>
      </c>
      <c r="AY260" s="246" t="s">
        <v>136</v>
      </c>
    </row>
    <row r="261" s="2" customFormat="1" ht="33" customHeight="1">
      <c r="A261" s="37"/>
      <c r="B261" s="38"/>
      <c r="C261" s="211" t="s">
        <v>371</v>
      </c>
      <c r="D261" s="211" t="s">
        <v>139</v>
      </c>
      <c r="E261" s="212" t="s">
        <v>860</v>
      </c>
      <c r="F261" s="213" t="s">
        <v>861</v>
      </c>
      <c r="G261" s="214" t="s">
        <v>142</v>
      </c>
      <c r="H261" s="215">
        <v>26.199999999999999</v>
      </c>
      <c r="I261" s="216"/>
      <c r="J261" s="217">
        <f>ROUND(I261*H261,2)</f>
        <v>0</v>
      </c>
      <c r="K261" s="213" t="s">
        <v>662</v>
      </c>
      <c r="L261" s="43"/>
      <c r="M261" s="218" t="s">
        <v>19</v>
      </c>
      <c r="N261" s="219" t="s">
        <v>43</v>
      </c>
      <c r="O261" s="83"/>
      <c r="P261" s="220">
        <f>O261*H261</f>
        <v>0</v>
      </c>
      <c r="Q261" s="220">
        <v>0.00049319999999999995</v>
      </c>
      <c r="R261" s="220">
        <f>Q261*H261</f>
        <v>0.012921839999999999</v>
      </c>
      <c r="S261" s="220">
        <v>0</v>
      </c>
      <c r="T261" s="221">
        <f>S261*H261</f>
        <v>0</v>
      </c>
      <c r="U261" s="37"/>
      <c r="V261" s="37"/>
      <c r="W261" s="37"/>
      <c r="X261" s="37"/>
      <c r="Y261" s="37"/>
      <c r="Z261" s="37"/>
      <c r="AA261" s="37"/>
      <c r="AB261" s="37"/>
      <c r="AC261" s="37"/>
      <c r="AD261" s="37"/>
      <c r="AE261" s="37"/>
      <c r="AR261" s="222" t="s">
        <v>218</v>
      </c>
      <c r="AT261" s="222" t="s">
        <v>139</v>
      </c>
      <c r="AU261" s="222" t="s">
        <v>80</v>
      </c>
      <c r="AY261" s="16" t="s">
        <v>136</v>
      </c>
      <c r="BE261" s="223">
        <f>IF(N261="základní",J261,0)</f>
        <v>0</v>
      </c>
      <c r="BF261" s="223">
        <f>IF(N261="snížená",J261,0)</f>
        <v>0</v>
      </c>
      <c r="BG261" s="223">
        <f>IF(N261="zákl. přenesená",J261,0)</f>
        <v>0</v>
      </c>
      <c r="BH261" s="223">
        <f>IF(N261="sníž. přenesená",J261,0)</f>
        <v>0</v>
      </c>
      <c r="BI261" s="223">
        <f>IF(N261="nulová",J261,0)</f>
        <v>0</v>
      </c>
      <c r="BJ261" s="16" t="s">
        <v>80</v>
      </c>
      <c r="BK261" s="223">
        <f>ROUND(I261*H261,2)</f>
        <v>0</v>
      </c>
      <c r="BL261" s="16" t="s">
        <v>218</v>
      </c>
      <c r="BM261" s="222" t="s">
        <v>862</v>
      </c>
    </row>
    <row r="262" s="2" customFormat="1">
      <c r="A262" s="37"/>
      <c r="B262" s="38"/>
      <c r="C262" s="39"/>
      <c r="D262" s="263" t="s">
        <v>663</v>
      </c>
      <c r="E262" s="39"/>
      <c r="F262" s="264" t="s">
        <v>863</v>
      </c>
      <c r="G262" s="39"/>
      <c r="H262" s="39"/>
      <c r="I262" s="265"/>
      <c r="J262" s="39"/>
      <c r="K262" s="39"/>
      <c r="L262" s="43"/>
      <c r="M262" s="266"/>
      <c r="N262" s="267"/>
      <c r="O262" s="83"/>
      <c r="P262" s="83"/>
      <c r="Q262" s="83"/>
      <c r="R262" s="83"/>
      <c r="S262" s="83"/>
      <c r="T262" s="84"/>
      <c r="U262" s="37"/>
      <c r="V262" s="37"/>
      <c r="W262" s="37"/>
      <c r="X262" s="37"/>
      <c r="Y262" s="37"/>
      <c r="Z262" s="37"/>
      <c r="AA262" s="37"/>
      <c r="AB262" s="37"/>
      <c r="AC262" s="37"/>
      <c r="AD262" s="37"/>
      <c r="AE262" s="37"/>
      <c r="AT262" s="16" t="s">
        <v>663</v>
      </c>
      <c r="AU262" s="16" t="s">
        <v>80</v>
      </c>
    </row>
    <row r="263" s="13" customFormat="1">
      <c r="A263" s="13"/>
      <c r="B263" s="224"/>
      <c r="C263" s="225"/>
      <c r="D263" s="226" t="s">
        <v>146</v>
      </c>
      <c r="E263" s="227" t="s">
        <v>19</v>
      </c>
      <c r="F263" s="228" t="s">
        <v>864</v>
      </c>
      <c r="G263" s="225"/>
      <c r="H263" s="229">
        <v>19.199999999999999</v>
      </c>
      <c r="I263" s="230"/>
      <c r="J263" s="225"/>
      <c r="K263" s="225"/>
      <c r="L263" s="231"/>
      <c r="M263" s="232"/>
      <c r="N263" s="233"/>
      <c r="O263" s="233"/>
      <c r="P263" s="233"/>
      <c r="Q263" s="233"/>
      <c r="R263" s="233"/>
      <c r="S263" s="233"/>
      <c r="T263" s="234"/>
      <c r="U263" s="13"/>
      <c r="V263" s="13"/>
      <c r="W263" s="13"/>
      <c r="X263" s="13"/>
      <c r="Y263" s="13"/>
      <c r="Z263" s="13"/>
      <c r="AA263" s="13"/>
      <c r="AB263" s="13"/>
      <c r="AC263" s="13"/>
      <c r="AD263" s="13"/>
      <c r="AE263" s="13"/>
      <c r="AT263" s="235" t="s">
        <v>146</v>
      </c>
      <c r="AU263" s="235" t="s">
        <v>80</v>
      </c>
      <c r="AV263" s="13" t="s">
        <v>82</v>
      </c>
      <c r="AW263" s="13" t="s">
        <v>33</v>
      </c>
      <c r="AX263" s="13" t="s">
        <v>72</v>
      </c>
      <c r="AY263" s="235" t="s">
        <v>136</v>
      </c>
    </row>
    <row r="264" s="13" customFormat="1">
      <c r="A264" s="13"/>
      <c r="B264" s="224"/>
      <c r="C264" s="225"/>
      <c r="D264" s="226" t="s">
        <v>146</v>
      </c>
      <c r="E264" s="227" t="s">
        <v>19</v>
      </c>
      <c r="F264" s="228" t="s">
        <v>865</v>
      </c>
      <c r="G264" s="225"/>
      <c r="H264" s="229">
        <v>7</v>
      </c>
      <c r="I264" s="230"/>
      <c r="J264" s="225"/>
      <c r="K264" s="225"/>
      <c r="L264" s="231"/>
      <c r="M264" s="232"/>
      <c r="N264" s="233"/>
      <c r="O264" s="233"/>
      <c r="P264" s="233"/>
      <c r="Q264" s="233"/>
      <c r="R264" s="233"/>
      <c r="S264" s="233"/>
      <c r="T264" s="234"/>
      <c r="U264" s="13"/>
      <c r="V264" s="13"/>
      <c r="W264" s="13"/>
      <c r="X264" s="13"/>
      <c r="Y264" s="13"/>
      <c r="Z264" s="13"/>
      <c r="AA264" s="13"/>
      <c r="AB264" s="13"/>
      <c r="AC264" s="13"/>
      <c r="AD264" s="13"/>
      <c r="AE264" s="13"/>
      <c r="AT264" s="235" t="s">
        <v>146</v>
      </c>
      <c r="AU264" s="235" t="s">
        <v>80</v>
      </c>
      <c r="AV264" s="13" t="s">
        <v>82</v>
      </c>
      <c r="AW264" s="13" t="s">
        <v>33</v>
      </c>
      <c r="AX264" s="13" t="s">
        <v>72</v>
      </c>
      <c r="AY264" s="235" t="s">
        <v>136</v>
      </c>
    </row>
    <row r="265" s="14" customFormat="1">
      <c r="A265" s="14"/>
      <c r="B265" s="236"/>
      <c r="C265" s="237"/>
      <c r="D265" s="226" t="s">
        <v>146</v>
      </c>
      <c r="E265" s="238" t="s">
        <v>19</v>
      </c>
      <c r="F265" s="239" t="s">
        <v>158</v>
      </c>
      <c r="G265" s="237"/>
      <c r="H265" s="240">
        <v>26.199999999999999</v>
      </c>
      <c r="I265" s="241"/>
      <c r="J265" s="237"/>
      <c r="K265" s="237"/>
      <c r="L265" s="242"/>
      <c r="M265" s="243"/>
      <c r="N265" s="244"/>
      <c r="O265" s="244"/>
      <c r="P265" s="244"/>
      <c r="Q265" s="244"/>
      <c r="R265" s="244"/>
      <c r="S265" s="244"/>
      <c r="T265" s="245"/>
      <c r="U265" s="14"/>
      <c r="V265" s="14"/>
      <c r="W265" s="14"/>
      <c r="X265" s="14"/>
      <c r="Y265" s="14"/>
      <c r="Z265" s="14"/>
      <c r="AA265" s="14"/>
      <c r="AB265" s="14"/>
      <c r="AC265" s="14"/>
      <c r="AD265" s="14"/>
      <c r="AE265" s="14"/>
      <c r="AT265" s="246" t="s">
        <v>146</v>
      </c>
      <c r="AU265" s="246" t="s">
        <v>80</v>
      </c>
      <c r="AV265" s="14" t="s">
        <v>144</v>
      </c>
      <c r="AW265" s="14" t="s">
        <v>33</v>
      </c>
      <c r="AX265" s="14" t="s">
        <v>80</v>
      </c>
      <c r="AY265" s="246" t="s">
        <v>136</v>
      </c>
    </row>
    <row r="266" s="2" customFormat="1" ht="24.15" customHeight="1">
      <c r="A266" s="37"/>
      <c r="B266" s="38"/>
      <c r="C266" s="211" t="s">
        <v>379</v>
      </c>
      <c r="D266" s="211" t="s">
        <v>139</v>
      </c>
      <c r="E266" s="212" t="s">
        <v>866</v>
      </c>
      <c r="F266" s="213" t="s">
        <v>867</v>
      </c>
      <c r="G266" s="214" t="s">
        <v>171</v>
      </c>
      <c r="H266" s="215">
        <v>16.5</v>
      </c>
      <c r="I266" s="216"/>
      <c r="J266" s="217">
        <f>ROUND(I266*H266,2)</f>
        <v>0</v>
      </c>
      <c r="K266" s="213" t="s">
        <v>662</v>
      </c>
      <c r="L266" s="43"/>
      <c r="M266" s="218" t="s">
        <v>19</v>
      </c>
      <c r="N266" s="219" t="s">
        <v>43</v>
      </c>
      <c r="O266" s="83"/>
      <c r="P266" s="220">
        <f>O266*H266</f>
        <v>0</v>
      </c>
      <c r="Q266" s="220">
        <v>0</v>
      </c>
      <c r="R266" s="220">
        <f>Q266*H266</f>
        <v>0</v>
      </c>
      <c r="S266" s="220">
        <v>0</v>
      </c>
      <c r="T266" s="221">
        <f>S266*H266</f>
        <v>0</v>
      </c>
      <c r="U266" s="37"/>
      <c r="V266" s="37"/>
      <c r="W266" s="37"/>
      <c r="X266" s="37"/>
      <c r="Y266" s="37"/>
      <c r="Z266" s="37"/>
      <c r="AA266" s="37"/>
      <c r="AB266" s="37"/>
      <c r="AC266" s="37"/>
      <c r="AD266" s="37"/>
      <c r="AE266" s="37"/>
      <c r="AR266" s="222" t="s">
        <v>218</v>
      </c>
      <c r="AT266" s="222" t="s">
        <v>139</v>
      </c>
      <c r="AU266" s="222" t="s">
        <v>80</v>
      </c>
      <c r="AY266" s="16" t="s">
        <v>136</v>
      </c>
      <c r="BE266" s="223">
        <f>IF(N266="základní",J266,0)</f>
        <v>0</v>
      </c>
      <c r="BF266" s="223">
        <f>IF(N266="snížená",J266,0)</f>
        <v>0</v>
      </c>
      <c r="BG266" s="223">
        <f>IF(N266="zákl. přenesená",J266,0)</f>
        <v>0</v>
      </c>
      <c r="BH266" s="223">
        <f>IF(N266="sníž. přenesená",J266,0)</f>
        <v>0</v>
      </c>
      <c r="BI266" s="223">
        <f>IF(N266="nulová",J266,0)</f>
        <v>0</v>
      </c>
      <c r="BJ266" s="16" t="s">
        <v>80</v>
      </c>
      <c r="BK266" s="223">
        <f>ROUND(I266*H266,2)</f>
        <v>0</v>
      </c>
      <c r="BL266" s="16" t="s">
        <v>218</v>
      </c>
      <c r="BM266" s="222" t="s">
        <v>868</v>
      </c>
    </row>
    <row r="267" s="2" customFormat="1">
      <c r="A267" s="37"/>
      <c r="B267" s="38"/>
      <c r="C267" s="39"/>
      <c r="D267" s="263" t="s">
        <v>663</v>
      </c>
      <c r="E267" s="39"/>
      <c r="F267" s="264" t="s">
        <v>869</v>
      </c>
      <c r="G267" s="39"/>
      <c r="H267" s="39"/>
      <c r="I267" s="265"/>
      <c r="J267" s="39"/>
      <c r="K267" s="39"/>
      <c r="L267" s="43"/>
      <c r="M267" s="266"/>
      <c r="N267" s="267"/>
      <c r="O267" s="83"/>
      <c r="P267" s="83"/>
      <c r="Q267" s="83"/>
      <c r="R267" s="83"/>
      <c r="S267" s="83"/>
      <c r="T267" s="84"/>
      <c r="U267" s="37"/>
      <c r="V267" s="37"/>
      <c r="W267" s="37"/>
      <c r="X267" s="37"/>
      <c r="Y267" s="37"/>
      <c r="Z267" s="37"/>
      <c r="AA267" s="37"/>
      <c r="AB267" s="37"/>
      <c r="AC267" s="37"/>
      <c r="AD267" s="37"/>
      <c r="AE267" s="37"/>
      <c r="AT267" s="16" t="s">
        <v>663</v>
      </c>
      <c r="AU267" s="16" t="s">
        <v>80</v>
      </c>
    </row>
    <row r="268" s="13" customFormat="1">
      <c r="A268" s="13"/>
      <c r="B268" s="224"/>
      <c r="C268" s="225"/>
      <c r="D268" s="226" t="s">
        <v>146</v>
      </c>
      <c r="E268" s="227" t="s">
        <v>19</v>
      </c>
      <c r="F268" s="228" t="s">
        <v>870</v>
      </c>
      <c r="G268" s="225"/>
      <c r="H268" s="229">
        <v>12</v>
      </c>
      <c r="I268" s="230"/>
      <c r="J268" s="225"/>
      <c r="K268" s="225"/>
      <c r="L268" s="231"/>
      <c r="M268" s="232"/>
      <c r="N268" s="233"/>
      <c r="O268" s="233"/>
      <c r="P268" s="233"/>
      <c r="Q268" s="233"/>
      <c r="R268" s="233"/>
      <c r="S268" s="233"/>
      <c r="T268" s="234"/>
      <c r="U268" s="13"/>
      <c r="V268" s="13"/>
      <c r="W268" s="13"/>
      <c r="X268" s="13"/>
      <c r="Y268" s="13"/>
      <c r="Z268" s="13"/>
      <c r="AA268" s="13"/>
      <c r="AB268" s="13"/>
      <c r="AC268" s="13"/>
      <c r="AD268" s="13"/>
      <c r="AE268" s="13"/>
      <c r="AT268" s="235" t="s">
        <v>146</v>
      </c>
      <c r="AU268" s="235" t="s">
        <v>80</v>
      </c>
      <c r="AV268" s="13" t="s">
        <v>82</v>
      </c>
      <c r="AW268" s="13" t="s">
        <v>33</v>
      </c>
      <c r="AX268" s="13" t="s">
        <v>72</v>
      </c>
      <c r="AY268" s="235" t="s">
        <v>136</v>
      </c>
    </row>
    <row r="269" s="13" customFormat="1">
      <c r="A269" s="13"/>
      <c r="B269" s="224"/>
      <c r="C269" s="225"/>
      <c r="D269" s="226" t="s">
        <v>146</v>
      </c>
      <c r="E269" s="227" t="s">
        <v>19</v>
      </c>
      <c r="F269" s="228" t="s">
        <v>871</v>
      </c>
      <c r="G269" s="225"/>
      <c r="H269" s="229">
        <v>4.5</v>
      </c>
      <c r="I269" s="230"/>
      <c r="J269" s="225"/>
      <c r="K269" s="225"/>
      <c r="L269" s="231"/>
      <c r="M269" s="232"/>
      <c r="N269" s="233"/>
      <c r="O269" s="233"/>
      <c r="P269" s="233"/>
      <c r="Q269" s="233"/>
      <c r="R269" s="233"/>
      <c r="S269" s="233"/>
      <c r="T269" s="234"/>
      <c r="U269" s="13"/>
      <c r="V269" s="13"/>
      <c r="W269" s="13"/>
      <c r="X269" s="13"/>
      <c r="Y269" s="13"/>
      <c r="Z269" s="13"/>
      <c r="AA269" s="13"/>
      <c r="AB269" s="13"/>
      <c r="AC269" s="13"/>
      <c r="AD269" s="13"/>
      <c r="AE269" s="13"/>
      <c r="AT269" s="235" t="s">
        <v>146</v>
      </c>
      <c r="AU269" s="235" t="s">
        <v>80</v>
      </c>
      <c r="AV269" s="13" t="s">
        <v>82</v>
      </c>
      <c r="AW269" s="13" t="s">
        <v>33</v>
      </c>
      <c r="AX269" s="13" t="s">
        <v>72</v>
      </c>
      <c r="AY269" s="235" t="s">
        <v>136</v>
      </c>
    </row>
    <row r="270" s="14" customFormat="1">
      <c r="A270" s="14"/>
      <c r="B270" s="236"/>
      <c r="C270" s="237"/>
      <c r="D270" s="226" t="s">
        <v>146</v>
      </c>
      <c r="E270" s="238" t="s">
        <v>19</v>
      </c>
      <c r="F270" s="239" t="s">
        <v>158</v>
      </c>
      <c r="G270" s="237"/>
      <c r="H270" s="240">
        <v>16.5</v>
      </c>
      <c r="I270" s="241"/>
      <c r="J270" s="237"/>
      <c r="K270" s="237"/>
      <c r="L270" s="242"/>
      <c r="M270" s="243"/>
      <c r="N270" s="244"/>
      <c r="O270" s="244"/>
      <c r="P270" s="244"/>
      <c r="Q270" s="244"/>
      <c r="R270" s="244"/>
      <c r="S270" s="244"/>
      <c r="T270" s="245"/>
      <c r="U270" s="14"/>
      <c r="V270" s="14"/>
      <c r="W270" s="14"/>
      <c r="X270" s="14"/>
      <c r="Y270" s="14"/>
      <c r="Z270" s="14"/>
      <c r="AA270" s="14"/>
      <c r="AB270" s="14"/>
      <c r="AC270" s="14"/>
      <c r="AD270" s="14"/>
      <c r="AE270" s="14"/>
      <c r="AT270" s="246" t="s">
        <v>146</v>
      </c>
      <c r="AU270" s="246" t="s">
        <v>80</v>
      </c>
      <c r="AV270" s="14" t="s">
        <v>144</v>
      </c>
      <c r="AW270" s="14" t="s">
        <v>33</v>
      </c>
      <c r="AX270" s="14" t="s">
        <v>80</v>
      </c>
      <c r="AY270" s="246" t="s">
        <v>136</v>
      </c>
    </row>
    <row r="271" s="2" customFormat="1" ht="24.15" customHeight="1">
      <c r="A271" s="37"/>
      <c r="B271" s="38"/>
      <c r="C271" s="211" t="s">
        <v>388</v>
      </c>
      <c r="D271" s="211" t="s">
        <v>139</v>
      </c>
      <c r="E271" s="212" t="s">
        <v>872</v>
      </c>
      <c r="F271" s="213" t="s">
        <v>873</v>
      </c>
      <c r="G271" s="214" t="s">
        <v>150</v>
      </c>
      <c r="H271" s="215">
        <v>4</v>
      </c>
      <c r="I271" s="216"/>
      <c r="J271" s="217">
        <f>ROUND(I271*H271,2)</f>
        <v>0</v>
      </c>
      <c r="K271" s="213" t="s">
        <v>662</v>
      </c>
      <c r="L271" s="43"/>
      <c r="M271" s="218" t="s">
        <v>19</v>
      </c>
      <c r="N271" s="219" t="s">
        <v>43</v>
      </c>
      <c r="O271" s="83"/>
      <c r="P271" s="220">
        <f>O271*H271</f>
        <v>0</v>
      </c>
      <c r="Q271" s="220">
        <v>6.0000000000000002E-05</v>
      </c>
      <c r="R271" s="220">
        <f>Q271*H271</f>
        <v>0.00024000000000000001</v>
      </c>
      <c r="S271" s="220">
        <v>0</v>
      </c>
      <c r="T271" s="221">
        <f>S271*H271</f>
        <v>0</v>
      </c>
      <c r="U271" s="37"/>
      <c r="V271" s="37"/>
      <c r="W271" s="37"/>
      <c r="X271" s="37"/>
      <c r="Y271" s="37"/>
      <c r="Z271" s="37"/>
      <c r="AA271" s="37"/>
      <c r="AB271" s="37"/>
      <c r="AC271" s="37"/>
      <c r="AD271" s="37"/>
      <c r="AE271" s="37"/>
      <c r="AR271" s="222" t="s">
        <v>218</v>
      </c>
      <c r="AT271" s="222" t="s">
        <v>139</v>
      </c>
      <c r="AU271" s="222" t="s">
        <v>80</v>
      </c>
      <c r="AY271" s="16" t="s">
        <v>136</v>
      </c>
      <c r="BE271" s="223">
        <f>IF(N271="základní",J271,0)</f>
        <v>0</v>
      </c>
      <c r="BF271" s="223">
        <f>IF(N271="snížená",J271,0)</f>
        <v>0</v>
      </c>
      <c r="BG271" s="223">
        <f>IF(N271="zákl. přenesená",J271,0)</f>
        <v>0</v>
      </c>
      <c r="BH271" s="223">
        <f>IF(N271="sníž. přenesená",J271,0)</f>
        <v>0</v>
      </c>
      <c r="BI271" s="223">
        <f>IF(N271="nulová",J271,0)</f>
        <v>0</v>
      </c>
      <c r="BJ271" s="16" t="s">
        <v>80</v>
      </c>
      <c r="BK271" s="223">
        <f>ROUND(I271*H271,2)</f>
        <v>0</v>
      </c>
      <c r="BL271" s="16" t="s">
        <v>218</v>
      </c>
      <c r="BM271" s="222" t="s">
        <v>874</v>
      </c>
    </row>
    <row r="272" s="2" customFormat="1">
      <c r="A272" s="37"/>
      <c r="B272" s="38"/>
      <c r="C272" s="39"/>
      <c r="D272" s="263" t="s">
        <v>663</v>
      </c>
      <c r="E272" s="39"/>
      <c r="F272" s="264" t="s">
        <v>875</v>
      </c>
      <c r="G272" s="39"/>
      <c r="H272" s="39"/>
      <c r="I272" s="265"/>
      <c r="J272" s="39"/>
      <c r="K272" s="39"/>
      <c r="L272" s="43"/>
      <c r="M272" s="266"/>
      <c r="N272" s="267"/>
      <c r="O272" s="83"/>
      <c r="P272" s="83"/>
      <c r="Q272" s="83"/>
      <c r="R272" s="83"/>
      <c r="S272" s="83"/>
      <c r="T272" s="84"/>
      <c r="U272" s="37"/>
      <c r="V272" s="37"/>
      <c r="W272" s="37"/>
      <c r="X272" s="37"/>
      <c r="Y272" s="37"/>
      <c r="Z272" s="37"/>
      <c r="AA272" s="37"/>
      <c r="AB272" s="37"/>
      <c r="AC272" s="37"/>
      <c r="AD272" s="37"/>
      <c r="AE272" s="37"/>
      <c r="AT272" s="16" t="s">
        <v>663</v>
      </c>
      <c r="AU272" s="16" t="s">
        <v>80</v>
      </c>
    </row>
    <row r="273" s="2" customFormat="1" ht="24.15" customHeight="1">
      <c r="A273" s="37"/>
      <c r="B273" s="38"/>
      <c r="C273" s="211" t="s">
        <v>393</v>
      </c>
      <c r="D273" s="211" t="s">
        <v>139</v>
      </c>
      <c r="E273" s="212" t="s">
        <v>876</v>
      </c>
      <c r="F273" s="213" t="s">
        <v>877</v>
      </c>
      <c r="G273" s="214" t="s">
        <v>150</v>
      </c>
      <c r="H273" s="215">
        <v>4</v>
      </c>
      <c r="I273" s="216"/>
      <c r="J273" s="217">
        <f>ROUND(I273*H273,2)</f>
        <v>0</v>
      </c>
      <c r="K273" s="213" t="s">
        <v>662</v>
      </c>
      <c r="L273" s="43"/>
      <c r="M273" s="218" t="s">
        <v>19</v>
      </c>
      <c r="N273" s="219" t="s">
        <v>43</v>
      </c>
      <c r="O273" s="83"/>
      <c r="P273" s="220">
        <f>O273*H273</f>
        <v>0</v>
      </c>
      <c r="Q273" s="220">
        <v>0.36965999999999999</v>
      </c>
      <c r="R273" s="220">
        <f>Q273*H273</f>
        <v>1.47864</v>
      </c>
      <c r="S273" s="220">
        <v>0</v>
      </c>
      <c r="T273" s="221">
        <f>S273*H273</f>
        <v>0</v>
      </c>
      <c r="U273" s="37"/>
      <c r="V273" s="37"/>
      <c r="W273" s="37"/>
      <c r="X273" s="37"/>
      <c r="Y273" s="37"/>
      <c r="Z273" s="37"/>
      <c r="AA273" s="37"/>
      <c r="AB273" s="37"/>
      <c r="AC273" s="37"/>
      <c r="AD273" s="37"/>
      <c r="AE273" s="37"/>
      <c r="AR273" s="222" t="s">
        <v>218</v>
      </c>
      <c r="AT273" s="222" t="s">
        <v>139</v>
      </c>
      <c r="AU273" s="222" t="s">
        <v>80</v>
      </c>
      <c r="AY273" s="16" t="s">
        <v>136</v>
      </c>
      <c r="BE273" s="223">
        <f>IF(N273="základní",J273,0)</f>
        <v>0</v>
      </c>
      <c r="BF273" s="223">
        <f>IF(N273="snížená",J273,0)</f>
        <v>0</v>
      </c>
      <c r="BG273" s="223">
        <f>IF(N273="zákl. přenesená",J273,0)</f>
        <v>0</v>
      </c>
      <c r="BH273" s="223">
        <f>IF(N273="sníž. přenesená",J273,0)</f>
        <v>0</v>
      </c>
      <c r="BI273" s="223">
        <f>IF(N273="nulová",J273,0)</f>
        <v>0</v>
      </c>
      <c r="BJ273" s="16" t="s">
        <v>80</v>
      </c>
      <c r="BK273" s="223">
        <f>ROUND(I273*H273,2)</f>
        <v>0</v>
      </c>
      <c r="BL273" s="16" t="s">
        <v>218</v>
      </c>
      <c r="BM273" s="222" t="s">
        <v>878</v>
      </c>
    </row>
    <row r="274" s="2" customFormat="1">
      <c r="A274" s="37"/>
      <c r="B274" s="38"/>
      <c r="C274" s="39"/>
      <c r="D274" s="263" t="s">
        <v>663</v>
      </c>
      <c r="E274" s="39"/>
      <c r="F274" s="264" t="s">
        <v>879</v>
      </c>
      <c r="G274" s="39"/>
      <c r="H274" s="39"/>
      <c r="I274" s="265"/>
      <c r="J274" s="39"/>
      <c r="K274" s="39"/>
      <c r="L274" s="43"/>
      <c r="M274" s="269"/>
      <c r="N274" s="270"/>
      <c r="O274" s="271"/>
      <c r="P274" s="271"/>
      <c r="Q274" s="271"/>
      <c r="R274" s="271"/>
      <c r="S274" s="271"/>
      <c r="T274" s="272"/>
      <c r="U274" s="37"/>
      <c r="V274" s="37"/>
      <c r="W274" s="37"/>
      <c r="X274" s="37"/>
      <c r="Y274" s="37"/>
      <c r="Z274" s="37"/>
      <c r="AA274" s="37"/>
      <c r="AB274" s="37"/>
      <c r="AC274" s="37"/>
      <c r="AD274" s="37"/>
      <c r="AE274" s="37"/>
      <c r="AT274" s="16" t="s">
        <v>663</v>
      </c>
      <c r="AU274" s="16" t="s">
        <v>80</v>
      </c>
    </row>
    <row r="275" s="2" customFormat="1" ht="6.96" customHeight="1">
      <c r="A275" s="37"/>
      <c r="B275" s="58"/>
      <c r="C275" s="59"/>
      <c r="D275" s="59"/>
      <c r="E275" s="59"/>
      <c r="F275" s="59"/>
      <c r="G275" s="59"/>
      <c r="H275" s="59"/>
      <c r="I275" s="59"/>
      <c r="J275" s="59"/>
      <c r="K275" s="59"/>
      <c r="L275" s="43"/>
      <c r="M275" s="37"/>
      <c r="O275" s="37"/>
      <c r="P275" s="37"/>
      <c r="Q275" s="37"/>
      <c r="R275" s="37"/>
      <c r="S275" s="37"/>
      <c r="T275" s="37"/>
      <c r="U275" s="37"/>
      <c r="V275" s="37"/>
      <c r="W275" s="37"/>
      <c r="X275" s="37"/>
      <c r="Y275" s="37"/>
      <c r="Z275" s="37"/>
      <c r="AA275" s="37"/>
      <c r="AB275" s="37"/>
      <c r="AC275" s="37"/>
      <c r="AD275" s="37"/>
      <c r="AE275" s="37"/>
    </row>
  </sheetData>
  <sheetProtection sheet="1" autoFilter="0" formatColumns="0" formatRows="0" objects="1" scenarios="1" spinCount="100000" saltValue="ygEHfVDmn4m/sh0XZY4Jf8PVv4bIV4TJaxfwrDmiobGGsx7KSyQkdPaHQUhIM2dRjCsvYvF/+DbPk/6fOhubmA==" hashValue="WeL+rmkwFRhP6qghDuyKHSxcHJWHskI8i2qDG4U1O+NBtsM5Xfb61qpIJ/0Gibam7V3ZgtYIhzwXkJt3ay4V9A==" algorithmName="SHA-512" password="CC35"/>
  <autoFilter ref="C95:K274"/>
  <mergeCells count="12">
    <mergeCell ref="E7:H7"/>
    <mergeCell ref="E9:H9"/>
    <mergeCell ref="E11:H11"/>
    <mergeCell ref="E20:H20"/>
    <mergeCell ref="E29:H29"/>
    <mergeCell ref="E50:H50"/>
    <mergeCell ref="E52:H52"/>
    <mergeCell ref="E54:H54"/>
    <mergeCell ref="E84:H84"/>
    <mergeCell ref="E86:H86"/>
    <mergeCell ref="E88:H88"/>
    <mergeCell ref="L2:V2"/>
  </mergeCells>
  <hyperlinks>
    <hyperlink ref="F99" r:id="rId1" display="https://podminky.urs.cz/item/CS_URS_2024_01/119001422"/>
    <hyperlink ref="F103" r:id="rId2" display="https://podminky.urs.cz/item/CS_URS_2024_01/129951122"/>
    <hyperlink ref="F107" r:id="rId3" display="https://podminky.urs.cz/item/CS_URS_2024_01/139911113"/>
    <hyperlink ref="F112" r:id="rId4" display="https://podminky.urs.cz/item/CS_URS_2024_01/460031212"/>
    <hyperlink ref="F114" r:id="rId5" display="https://podminky.urs.cz/item/CS_URS_2024_01/115001105"/>
    <hyperlink ref="F118" r:id="rId6" display="https://podminky.urs.cz/item/CS_URS_2024_01/115101202"/>
    <hyperlink ref="F122" r:id="rId7" display="https://podminky.urs.cz/item/CS_URS_2024_01/122202508"/>
    <hyperlink ref="F124" r:id="rId8" display="https://podminky.urs.cz/item/CS_URS_2024_01/122252501"/>
    <hyperlink ref="F129" r:id="rId9" display="https://podminky.urs.cz/item/CS_URS_2024_01/153191121"/>
    <hyperlink ref="F133" r:id="rId10" display="https://podminky.urs.cz/item/CS_URS_2024_01/153191131"/>
    <hyperlink ref="F135" r:id="rId11" display="https://podminky.urs.cz/item/CS_URS_2024_01/162751117"/>
    <hyperlink ref="F137" r:id="rId12" display="https://podminky.urs.cz/item/CS_URS_2024_01/162751119"/>
    <hyperlink ref="F139" r:id="rId13" display="https://podminky.urs.cz/item/CS_URS_2024_01/167151101"/>
    <hyperlink ref="F141" r:id="rId14" display="https://podminky.urs.cz/item/CS_URS_2024_01/182201101"/>
    <hyperlink ref="F146" r:id="rId15" display="https://podminky.urs.cz/item/CS_URS_2024_01/274313811"/>
    <hyperlink ref="F150" r:id="rId16" display="https://podminky.urs.cz/item/CS_URS_2024_01/274322511"/>
    <hyperlink ref="F159" r:id="rId17" display="https://podminky.urs.cz/item/CS_URS_2024_01/274351122"/>
    <hyperlink ref="F163" r:id="rId18" display="https://podminky.urs.cz/item/CS_URS_2024_01/274361821"/>
    <hyperlink ref="F168" r:id="rId19" display="https://podminky.urs.cz/item/CS_URS_2024_01/628613222"/>
    <hyperlink ref="F175" r:id="rId20" display="https://podminky.urs.cz/item/CS_URS_2024_01/941111111"/>
    <hyperlink ref="F179" r:id="rId21" display="https://podminky.urs.cz/item/CS_URS_2024_01/941111211"/>
    <hyperlink ref="F183" r:id="rId22" display="https://podminky.urs.cz/item/CS_URS_2024_01/941111811"/>
    <hyperlink ref="F185" r:id="rId23" display="https://podminky.urs.cz/item/CS_URS_2024_01/944611111"/>
    <hyperlink ref="F190" r:id="rId24" display="https://podminky.urs.cz/item/CS_URS_2024_01/944611211"/>
    <hyperlink ref="F194" r:id="rId25" display="https://podminky.urs.cz/item/CS_URS_2024_01/944611811"/>
    <hyperlink ref="F196" r:id="rId26" display="https://podminky.urs.cz/item/CS_URS_2024_01/985132111"/>
    <hyperlink ref="F202" r:id="rId27" display="https://podminky.urs.cz/item/CS_URS_2024_01/985231112"/>
    <hyperlink ref="F206" r:id="rId28" display="https://podminky.urs.cz/item/CS_URS_2024_01/985311111"/>
    <hyperlink ref="F213" r:id="rId29" display="https://podminky.urs.cz/item/CS_URS_2024_01/997013601"/>
    <hyperlink ref="F215" r:id="rId30" display="https://podminky.urs.cz/item/CS_URS_2024_01/997013843"/>
    <hyperlink ref="F219" r:id="rId31" display="https://podminky.urs.cz/item/CS_URS_2024_01/997221655"/>
    <hyperlink ref="F221" r:id="rId32" display="https://podminky.urs.cz/item/CS_URS_2024_01/997241528"/>
    <hyperlink ref="F223" r:id="rId33" display="https://podminky.urs.cz/item/CS_URS_2024_01/998212111"/>
    <hyperlink ref="F239" r:id="rId34" display="https://podminky.urs.cz/item/CS_URS_2024_01/429172211"/>
    <hyperlink ref="F243" r:id="rId35" display="https://podminky.urs.cz/item/CS_URS_2024_01/451313521"/>
    <hyperlink ref="F247" r:id="rId36" display="https://podminky.urs.cz/item/CS_URS_2024_01/465513257"/>
    <hyperlink ref="F250" r:id="rId37" display="https://podminky.urs.cz/item/CS_URS_2024_01/521272351"/>
    <hyperlink ref="F257" r:id="rId38" display="https://podminky.urs.cz/item/CS_URS_2024_01/421941512"/>
    <hyperlink ref="F262" r:id="rId39" display="https://podminky.urs.cz/item/CS_URS_2024_01/767591002"/>
    <hyperlink ref="F267" r:id="rId40" display="https://podminky.urs.cz/item/CS_URS_2024_01/767591021"/>
    <hyperlink ref="F272" r:id="rId41" display="https://podminky.urs.cz/item/CS_URS_2024_01/938905311"/>
    <hyperlink ref="F274" r:id="rId42" display="https://podminky.urs.cz/item/CS_URS_2024_01/938905312"/>
  </hyperlinks>
  <pageMargins left="0.39375" right="0.39375" top="0.39375" bottom="0.39375" header="0" footer="0"/>
  <pageSetup paperSize="9" orientation="portrait" blackAndWhite="1" fitToHeight="100"/>
  <headerFooter>
    <oddFooter>&amp;CStrana &amp;P z &amp;N</oddFooter>
  </headerFooter>
  <drawing r:id="rId43"/>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101</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1" customFormat="1" ht="12" customHeight="1">
      <c r="B8" s="19"/>
      <c r="D8" s="141" t="s">
        <v>112</v>
      </c>
      <c r="L8" s="19"/>
    </row>
    <row r="9" hidden="1" s="2" customFormat="1" ht="16.5" customHeight="1">
      <c r="A9" s="37"/>
      <c r="B9" s="43"/>
      <c r="C9" s="37"/>
      <c r="D9" s="37"/>
      <c r="E9" s="142" t="s">
        <v>647</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648</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880</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19</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21</v>
      </c>
      <c r="E14" s="37"/>
      <c r="F14" s="132" t="s">
        <v>22</v>
      </c>
      <c r="G14" s="37"/>
      <c r="H14" s="37"/>
      <c r="I14" s="141" t="s">
        <v>23</v>
      </c>
      <c r="J14" s="145" t="str">
        <f>'Rekapitulace zakázky'!AN8</f>
        <v>10. 1. 2024</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25</v>
      </c>
      <c r="E16" s="37"/>
      <c r="F16" s="37"/>
      <c r="G16" s="37"/>
      <c r="H16" s="37"/>
      <c r="I16" s="141" t="s">
        <v>26</v>
      </c>
      <c r="J16" s="132" t="s">
        <v>19</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27</v>
      </c>
      <c r="F17" s="37"/>
      <c r="G17" s="37"/>
      <c r="H17" s="37"/>
      <c r="I17" s="141" t="s">
        <v>28</v>
      </c>
      <c r="J17" s="132" t="s">
        <v>19</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29</v>
      </c>
      <c r="E19" s="37"/>
      <c r="F19" s="37"/>
      <c r="G19" s="37"/>
      <c r="H19" s="37"/>
      <c r="I19" s="141" t="s">
        <v>26</v>
      </c>
      <c r="J19" s="32" t="str">
        <f>'Rekapitulace zakázky'!AN13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zakázky'!E14</f>
        <v>Vyplň údaj</v>
      </c>
      <c r="F20" s="132"/>
      <c r="G20" s="132"/>
      <c r="H20" s="132"/>
      <c r="I20" s="141" t="s">
        <v>28</v>
      </c>
      <c r="J20" s="32" t="str">
        <f>'Rekapitulace zakázky'!AN14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31</v>
      </c>
      <c r="E22" s="37"/>
      <c r="F22" s="37"/>
      <c r="G22" s="37"/>
      <c r="H22" s="37"/>
      <c r="I22" s="141" t="s">
        <v>26</v>
      </c>
      <c r="J22" s="132" t="s">
        <v>19</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
        <v>32</v>
      </c>
      <c r="F23" s="37"/>
      <c r="G23" s="37"/>
      <c r="H23" s="37"/>
      <c r="I23" s="141" t="s">
        <v>28</v>
      </c>
      <c r="J23" s="132" t="s">
        <v>19</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34</v>
      </c>
      <c r="E25" s="37"/>
      <c r="F25" s="37"/>
      <c r="G25" s="37"/>
      <c r="H25" s="37"/>
      <c r="I25" s="141" t="s">
        <v>26</v>
      </c>
      <c r="J25" s="132" t="s">
        <v>19</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35</v>
      </c>
      <c r="F26" s="37"/>
      <c r="G26" s="37"/>
      <c r="H26" s="37"/>
      <c r="I26" s="141" t="s">
        <v>28</v>
      </c>
      <c r="J26" s="132" t="s">
        <v>19</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36</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71.25" customHeight="1">
      <c r="A29" s="146"/>
      <c r="B29" s="147"/>
      <c r="C29" s="146"/>
      <c r="D29" s="146"/>
      <c r="E29" s="148" t="s">
        <v>37</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38</v>
      </c>
      <c r="E32" s="37"/>
      <c r="F32" s="37"/>
      <c r="G32" s="37"/>
      <c r="H32" s="37"/>
      <c r="I32" s="37"/>
      <c r="J32" s="152">
        <f>ROUND(J92,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40</v>
      </c>
      <c r="G34" s="37"/>
      <c r="H34" s="37"/>
      <c r="I34" s="153" t="s">
        <v>39</v>
      </c>
      <c r="J34" s="153" t="s">
        <v>41</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42</v>
      </c>
      <c r="E35" s="141" t="s">
        <v>43</v>
      </c>
      <c r="F35" s="155">
        <f>ROUND((SUM(BE92:BE170)),  2)</f>
        <v>0</v>
      </c>
      <c r="G35" s="37"/>
      <c r="H35" s="37"/>
      <c r="I35" s="156">
        <v>0.20999999999999999</v>
      </c>
      <c r="J35" s="155">
        <f>ROUND(((SUM(BE92:BE170))*I35),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44</v>
      </c>
      <c r="F36" s="155">
        <f>ROUND((SUM(BF92:BF170)),  2)</f>
        <v>0</v>
      </c>
      <c r="G36" s="37"/>
      <c r="H36" s="37"/>
      <c r="I36" s="156">
        <v>0.12</v>
      </c>
      <c r="J36" s="155">
        <f>ROUND(((SUM(BF92:BF170))*I36),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45</v>
      </c>
      <c r="F37" s="155">
        <f>ROUND((SUM(BG92:BG170)),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46</v>
      </c>
      <c r="F38" s="155">
        <f>ROUND((SUM(BH92:BH170)),  2)</f>
        <v>0</v>
      </c>
      <c r="G38" s="37"/>
      <c r="H38" s="37"/>
      <c r="I38" s="156">
        <v>0.12</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47</v>
      </c>
      <c r="F39" s="155">
        <f>ROUND((SUM(BI92:BI170)),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48</v>
      </c>
      <c r="E41" s="159"/>
      <c r="F41" s="159"/>
      <c r="G41" s="160" t="s">
        <v>49</v>
      </c>
      <c r="H41" s="161" t="s">
        <v>50</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s="2" customFormat="1" ht="24.96" customHeight="1">
      <c r="A47" s="37"/>
      <c r="B47" s="38"/>
      <c r="C47" s="22" t="s">
        <v>114</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168" t="str">
        <f>E7</f>
        <v>Oprava trati v úseku Hradec Králové - Předměřice n. L.</v>
      </c>
      <c r="F50" s="31"/>
      <c r="G50" s="31"/>
      <c r="H50" s="31"/>
      <c r="I50" s="39"/>
      <c r="J50" s="39"/>
      <c r="K50" s="39"/>
      <c r="L50" s="143"/>
      <c r="S50" s="37"/>
      <c r="T50" s="37"/>
      <c r="U50" s="37"/>
      <c r="V50" s="37"/>
      <c r="W50" s="37"/>
      <c r="X50" s="37"/>
      <c r="Y50" s="37"/>
      <c r="Z50" s="37"/>
      <c r="AA50" s="37"/>
      <c r="AB50" s="37"/>
      <c r="AC50" s="37"/>
      <c r="AD50" s="37"/>
      <c r="AE50" s="37"/>
    </row>
    <row r="51" s="1" customFormat="1" ht="12" customHeight="1">
      <c r="B51" s="20"/>
      <c r="C51" s="31" t="s">
        <v>112</v>
      </c>
      <c r="D51" s="21"/>
      <c r="E51" s="21"/>
      <c r="F51" s="21"/>
      <c r="G51" s="21"/>
      <c r="H51" s="21"/>
      <c r="I51" s="21"/>
      <c r="J51" s="21"/>
      <c r="K51" s="21"/>
      <c r="L51" s="19"/>
    </row>
    <row r="52" s="2" customFormat="1" ht="16.5" customHeight="1">
      <c r="A52" s="37"/>
      <c r="B52" s="38"/>
      <c r="C52" s="39"/>
      <c r="D52" s="39"/>
      <c r="E52" s="168" t="s">
        <v>647</v>
      </c>
      <c r="F52" s="39"/>
      <c r="G52" s="39"/>
      <c r="H52" s="39"/>
      <c r="I52" s="39"/>
      <c r="J52" s="39"/>
      <c r="K52" s="39"/>
      <c r="L52" s="143"/>
      <c r="S52" s="37"/>
      <c r="T52" s="37"/>
      <c r="U52" s="37"/>
      <c r="V52" s="37"/>
      <c r="W52" s="37"/>
      <c r="X52" s="37"/>
      <c r="Y52" s="37"/>
      <c r="Z52" s="37"/>
      <c r="AA52" s="37"/>
      <c r="AB52" s="37"/>
      <c r="AC52" s="37"/>
      <c r="AD52" s="37"/>
      <c r="AE52" s="37"/>
    </row>
    <row r="53" s="2" customFormat="1" ht="12" customHeight="1">
      <c r="A53" s="37"/>
      <c r="B53" s="38"/>
      <c r="C53" s="31" t="s">
        <v>648</v>
      </c>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6.5" customHeight="1">
      <c r="A54" s="37"/>
      <c r="B54" s="38"/>
      <c r="C54" s="39"/>
      <c r="D54" s="39"/>
      <c r="E54" s="68" t="str">
        <f>E11</f>
        <v>SO 05-02 - Propustek v km 24,855</v>
      </c>
      <c r="F54" s="39"/>
      <c r="G54" s="39"/>
      <c r="H54" s="39"/>
      <c r="I54" s="39"/>
      <c r="J54" s="39"/>
      <c r="K54" s="39"/>
      <c r="L54" s="143"/>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TÚ Hradec Králové - Předměřice n. L.</v>
      </c>
      <c r="G56" s="39"/>
      <c r="H56" s="39"/>
      <c r="I56" s="31" t="s">
        <v>23</v>
      </c>
      <c r="J56" s="71" t="str">
        <f>IF(J14="","",J14)</f>
        <v>10. 1. 2024</v>
      </c>
      <c r="K56" s="39"/>
      <c r="L56" s="143"/>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s.o.</v>
      </c>
      <c r="G58" s="39"/>
      <c r="H58" s="39"/>
      <c r="I58" s="31" t="s">
        <v>31</v>
      </c>
      <c r="J58" s="35" t="str">
        <f>E23</f>
        <v>Bez PD</v>
      </c>
      <c r="K58" s="39"/>
      <c r="L58" s="143"/>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31" t="s">
        <v>34</v>
      </c>
      <c r="J59" s="35" t="str">
        <f>E26</f>
        <v>ST Hradec Králové</v>
      </c>
      <c r="K59" s="39"/>
      <c r="L59" s="143"/>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s="2" customFormat="1" ht="29.28" customHeight="1">
      <c r="A61" s="37"/>
      <c r="B61" s="38"/>
      <c r="C61" s="169" t="s">
        <v>115</v>
      </c>
      <c r="D61" s="170"/>
      <c r="E61" s="170"/>
      <c r="F61" s="170"/>
      <c r="G61" s="170"/>
      <c r="H61" s="170"/>
      <c r="I61" s="170"/>
      <c r="J61" s="171" t="s">
        <v>116</v>
      </c>
      <c r="K61" s="170"/>
      <c r="L61" s="143"/>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s="2" customFormat="1" ht="22.8" customHeight="1">
      <c r="A63" s="37"/>
      <c r="B63" s="38"/>
      <c r="C63" s="172" t="s">
        <v>70</v>
      </c>
      <c r="D63" s="39"/>
      <c r="E63" s="39"/>
      <c r="F63" s="39"/>
      <c r="G63" s="39"/>
      <c r="H63" s="39"/>
      <c r="I63" s="39"/>
      <c r="J63" s="101">
        <f>J92</f>
        <v>0</v>
      </c>
      <c r="K63" s="39"/>
      <c r="L63" s="143"/>
      <c r="S63" s="37"/>
      <c r="T63" s="37"/>
      <c r="U63" s="37"/>
      <c r="V63" s="37"/>
      <c r="W63" s="37"/>
      <c r="X63" s="37"/>
      <c r="Y63" s="37"/>
      <c r="Z63" s="37"/>
      <c r="AA63" s="37"/>
      <c r="AB63" s="37"/>
      <c r="AC63" s="37"/>
      <c r="AD63" s="37"/>
      <c r="AE63" s="37"/>
      <c r="AU63" s="16" t="s">
        <v>117</v>
      </c>
    </row>
    <row r="64" s="9" customFormat="1" ht="24.96" customHeight="1">
      <c r="A64" s="9"/>
      <c r="B64" s="173"/>
      <c r="C64" s="174"/>
      <c r="D64" s="175" t="s">
        <v>118</v>
      </c>
      <c r="E64" s="176"/>
      <c r="F64" s="176"/>
      <c r="G64" s="176"/>
      <c r="H64" s="176"/>
      <c r="I64" s="176"/>
      <c r="J64" s="177">
        <f>J93</f>
        <v>0</v>
      </c>
      <c r="K64" s="174"/>
      <c r="L64" s="178"/>
      <c r="S64" s="9"/>
      <c r="T64" s="9"/>
      <c r="U64" s="9"/>
      <c r="V64" s="9"/>
      <c r="W64" s="9"/>
      <c r="X64" s="9"/>
      <c r="Y64" s="9"/>
      <c r="Z64" s="9"/>
      <c r="AA64" s="9"/>
      <c r="AB64" s="9"/>
      <c r="AC64" s="9"/>
      <c r="AD64" s="9"/>
      <c r="AE64" s="9"/>
    </row>
    <row r="65" s="10" customFormat="1" ht="19.92" customHeight="1">
      <c r="A65" s="10"/>
      <c r="B65" s="179"/>
      <c r="C65" s="124"/>
      <c r="D65" s="180" t="s">
        <v>881</v>
      </c>
      <c r="E65" s="181"/>
      <c r="F65" s="181"/>
      <c r="G65" s="181"/>
      <c r="H65" s="181"/>
      <c r="I65" s="181"/>
      <c r="J65" s="182">
        <f>J94</f>
        <v>0</v>
      </c>
      <c r="K65" s="124"/>
      <c r="L65" s="183"/>
      <c r="S65" s="10"/>
      <c r="T65" s="10"/>
      <c r="U65" s="10"/>
      <c r="V65" s="10"/>
      <c r="W65" s="10"/>
      <c r="X65" s="10"/>
      <c r="Y65" s="10"/>
      <c r="Z65" s="10"/>
      <c r="AA65" s="10"/>
      <c r="AB65" s="10"/>
      <c r="AC65" s="10"/>
      <c r="AD65" s="10"/>
      <c r="AE65" s="10"/>
    </row>
    <row r="66" s="10" customFormat="1" ht="19.92" customHeight="1">
      <c r="A66" s="10"/>
      <c r="B66" s="179"/>
      <c r="C66" s="124"/>
      <c r="D66" s="180" t="s">
        <v>882</v>
      </c>
      <c r="E66" s="181"/>
      <c r="F66" s="181"/>
      <c r="G66" s="181"/>
      <c r="H66" s="181"/>
      <c r="I66" s="181"/>
      <c r="J66" s="182">
        <f>J115</f>
        <v>0</v>
      </c>
      <c r="K66" s="124"/>
      <c r="L66" s="183"/>
      <c r="S66" s="10"/>
      <c r="T66" s="10"/>
      <c r="U66" s="10"/>
      <c r="V66" s="10"/>
      <c r="W66" s="10"/>
      <c r="X66" s="10"/>
      <c r="Y66" s="10"/>
      <c r="Z66" s="10"/>
      <c r="AA66" s="10"/>
      <c r="AB66" s="10"/>
      <c r="AC66" s="10"/>
      <c r="AD66" s="10"/>
      <c r="AE66" s="10"/>
    </row>
    <row r="67" s="10" customFormat="1" ht="19.92" customHeight="1">
      <c r="A67" s="10"/>
      <c r="B67" s="179"/>
      <c r="C67" s="124"/>
      <c r="D67" s="180" t="s">
        <v>883</v>
      </c>
      <c r="E67" s="181"/>
      <c r="F67" s="181"/>
      <c r="G67" s="181"/>
      <c r="H67" s="181"/>
      <c r="I67" s="181"/>
      <c r="J67" s="182">
        <f>J137</f>
        <v>0</v>
      </c>
      <c r="K67" s="124"/>
      <c r="L67" s="183"/>
      <c r="S67" s="10"/>
      <c r="T67" s="10"/>
      <c r="U67" s="10"/>
      <c r="V67" s="10"/>
      <c r="W67" s="10"/>
      <c r="X67" s="10"/>
      <c r="Y67" s="10"/>
      <c r="Z67" s="10"/>
      <c r="AA67" s="10"/>
      <c r="AB67" s="10"/>
      <c r="AC67" s="10"/>
      <c r="AD67" s="10"/>
      <c r="AE67" s="10"/>
    </row>
    <row r="68" s="10" customFormat="1" ht="19.92" customHeight="1">
      <c r="A68" s="10"/>
      <c r="B68" s="179"/>
      <c r="C68" s="124"/>
      <c r="D68" s="180" t="s">
        <v>656</v>
      </c>
      <c r="E68" s="181"/>
      <c r="F68" s="181"/>
      <c r="G68" s="181"/>
      <c r="H68" s="181"/>
      <c r="I68" s="181"/>
      <c r="J68" s="182">
        <f>J142</f>
        <v>0</v>
      </c>
      <c r="K68" s="124"/>
      <c r="L68" s="183"/>
      <c r="S68" s="10"/>
      <c r="T68" s="10"/>
      <c r="U68" s="10"/>
      <c r="V68" s="10"/>
      <c r="W68" s="10"/>
      <c r="X68" s="10"/>
      <c r="Y68" s="10"/>
      <c r="Z68" s="10"/>
      <c r="AA68" s="10"/>
      <c r="AB68" s="10"/>
      <c r="AC68" s="10"/>
      <c r="AD68" s="10"/>
      <c r="AE68" s="10"/>
    </row>
    <row r="69" s="10" customFormat="1" ht="19.92" customHeight="1">
      <c r="A69" s="10"/>
      <c r="B69" s="179"/>
      <c r="C69" s="124"/>
      <c r="D69" s="180" t="s">
        <v>518</v>
      </c>
      <c r="E69" s="181"/>
      <c r="F69" s="181"/>
      <c r="G69" s="181"/>
      <c r="H69" s="181"/>
      <c r="I69" s="181"/>
      <c r="J69" s="182">
        <f>J150</f>
        <v>0</v>
      </c>
      <c r="K69" s="124"/>
      <c r="L69" s="183"/>
      <c r="S69" s="10"/>
      <c r="T69" s="10"/>
      <c r="U69" s="10"/>
      <c r="V69" s="10"/>
      <c r="W69" s="10"/>
      <c r="X69" s="10"/>
      <c r="Y69" s="10"/>
      <c r="Z69" s="10"/>
      <c r="AA69" s="10"/>
      <c r="AB69" s="10"/>
      <c r="AC69" s="10"/>
      <c r="AD69" s="10"/>
      <c r="AE69" s="10"/>
    </row>
    <row r="70" s="10" customFormat="1" ht="19.92" customHeight="1">
      <c r="A70" s="10"/>
      <c r="B70" s="179"/>
      <c r="C70" s="124"/>
      <c r="D70" s="180" t="s">
        <v>884</v>
      </c>
      <c r="E70" s="181"/>
      <c r="F70" s="181"/>
      <c r="G70" s="181"/>
      <c r="H70" s="181"/>
      <c r="I70" s="181"/>
      <c r="J70" s="182">
        <f>J162</f>
        <v>0</v>
      </c>
      <c r="K70" s="124"/>
      <c r="L70" s="183"/>
      <c r="S70" s="10"/>
      <c r="T70" s="10"/>
      <c r="U70" s="10"/>
      <c r="V70" s="10"/>
      <c r="W70" s="10"/>
      <c r="X70" s="10"/>
      <c r="Y70" s="10"/>
      <c r="Z70" s="10"/>
      <c r="AA70" s="10"/>
      <c r="AB70" s="10"/>
      <c r="AC70" s="10"/>
      <c r="AD70" s="10"/>
      <c r="AE70" s="10"/>
    </row>
    <row r="71" s="2" customFormat="1" ht="21.84" customHeight="1">
      <c r="A71" s="37"/>
      <c r="B71" s="38"/>
      <c r="C71" s="39"/>
      <c r="D71" s="39"/>
      <c r="E71" s="39"/>
      <c r="F71" s="39"/>
      <c r="G71" s="39"/>
      <c r="H71" s="39"/>
      <c r="I71" s="39"/>
      <c r="J71" s="39"/>
      <c r="K71" s="39"/>
      <c r="L71" s="143"/>
      <c r="S71" s="37"/>
      <c r="T71" s="37"/>
      <c r="U71" s="37"/>
      <c r="V71" s="37"/>
      <c r="W71" s="37"/>
      <c r="X71" s="37"/>
      <c r="Y71" s="37"/>
      <c r="Z71" s="37"/>
      <c r="AA71" s="37"/>
      <c r="AB71" s="37"/>
      <c r="AC71" s="37"/>
      <c r="AD71" s="37"/>
      <c r="AE71" s="37"/>
    </row>
    <row r="72" s="2" customFormat="1" ht="6.96" customHeight="1">
      <c r="A72" s="37"/>
      <c r="B72" s="58"/>
      <c r="C72" s="59"/>
      <c r="D72" s="59"/>
      <c r="E72" s="59"/>
      <c r="F72" s="59"/>
      <c r="G72" s="59"/>
      <c r="H72" s="59"/>
      <c r="I72" s="59"/>
      <c r="J72" s="59"/>
      <c r="K72" s="59"/>
      <c r="L72" s="143"/>
      <c r="S72" s="37"/>
      <c r="T72" s="37"/>
      <c r="U72" s="37"/>
      <c r="V72" s="37"/>
      <c r="W72" s="37"/>
      <c r="X72" s="37"/>
      <c r="Y72" s="37"/>
      <c r="Z72" s="37"/>
      <c r="AA72" s="37"/>
      <c r="AB72" s="37"/>
      <c r="AC72" s="37"/>
      <c r="AD72" s="37"/>
      <c r="AE72" s="37"/>
    </row>
    <row r="76" s="2" customFormat="1" ht="6.96" customHeight="1">
      <c r="A76" s="37"/>
      <c r="B76" s="60"/>
      <c r="C76" s="61"/>
      <c r="D76" s="61"/>
      <c r="E76" s="61"/>
      <c r="F76" s="61"/>
      <c r="G76" s="61"/>
      <c r="H76" s="61"/>
      <c r="I76" s="61"/>
      <c r="J76" s="61"/>
      <c r="K76" s="61"/>
      <c r="L76" s="143"/>
      <c r="S76" s="37"/>
      <c r="T76" s="37"/>
      <c r="U76" s="37"/>
      <c r="V76" s="37"/>
      <c r="W76" s="37"/>
      <c r="X76" s="37"/>
      <c r="Y76" s="37"/>
      <c r="Z76" s="37"/>
      <c r="AA76" s="37"/>
      <c r="AB76" s="37"/>
      <c r="AC76" s="37"/>
      <c r="AD76" s="37"/>
      <c r="AE76" s="37"/>
    </row>
    <row r="77" s="2" customFormat="1" ht="24.96" customHeight="1">
      <c r="A77" s="37"/>
      <c r="B77" s="38"/>
      <c r="C77" s="22" t="s">
        <v>121</v>
      </c>
      <c r="D77" s="39"/>
      <c r="E77" s="39"/>
      <c r="F77" s="39"/>
      <c r="G77" s="39"/>
      <c r="H77" s="39"/>
      <c r="I77" s="39"/>
      <c r="J77" s="39"/>
      <c r="K77" s="39"/>
      <c r="L77" s="143"/>
      <c r="S77" s="37"/>
      <c r="T77" s="37"/>
      <c r="U77" s="37"/>
      <c r="V77" s="37"/>
      <c r="W77" s="37"/>
      <c r="X77" s="37"/>
      <c r="Y77" s="37"/>
      <c r="Z77" s="37"/>
      <c r="AA77" s="37"/>
      <c r="AB77" s="37"/>
      <c r="AC77" s="37"/>
      <c r="AD77" s="37"/>
      <c r="AE77" s="37"/>
    </row>
    <row r="78" s="2" customFormat="1" ht="6.96" customHeight="1">
      <c r="A78" s="37"/>
      <c r="B78" s="38"/>
      <c r="C78" s="39"/>
      <c r="D78" s="39"/>
      <c r="E78" s="39"/>
      <c r="F78" s="39"/>
      <c r="G78" s="39"/>
      <c r="H78" s="39"/>
      <c r="I78" s="39"/>
      <c r="J78" s="39"/>
      <c r="K78" s="39"/>
      <c r="L78" s="143"/>
      <c r="S78" s="37"/>
      <c r="T78" s="37"/>
      <c r="U78" s="37"/>
      <c r="V78" s="37"/>
      <c r="W78" s="37"/>
      <c r="X78" s="37"/>
      <c r="Y78" s="37"/>
      <c r="Z78" s="37"/>
      <c r="AA78" s="37"/>
      <c r="AB78" s="37"/>
      <c r="AC78" s="37"/>
      <c r="AD78" s="37"/>
      <c r="AE78" s="37"/>
    </row>
    <row r="79" s="2" customFormat="1" ht="12" customHeight="1">
      <c r="A79" s="37"/>
      <c r="B79" s="38"/>
      <c r="C79" s="31" t="s">
        <v>16</v>
      </c>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6.5" customHeight="1">
      <c r="A80" s="37"/>
      <c r="B80" s="38"/>
      <c r="C80" s="39"/>
      <c r="D80" s="39"/>
      <c r="E80" s="168" t="str">
        <f>E7</f>
        <v>Oprava trati v úseku Hradec Králové - Předměřice n. L.</v>
      </c>
      <c r="F80" s="31"/>
      <c r="G80" s="31"/>
      <c r="H80" s="31"/>
      <c r="I80" s="39"/>
      <c r="J80" s="39"/>
      <c r="K80" s="39"/>
      <c r="L80" s="143"/>
      <c r="S80" s="37"/>
      <c r="T80" s="37"/>
      <c r="U80" s="37"/>
      <c r="V80" s="37"/>
      <c r="W80" s="37"/>
      <c r="X80" s="37"/>
      <c r="Y80" s="37"/>
      <c r="Z80" s="37"/>
      <c r="AA80" s="37"/>
      <c r="AB80" s="37"/>
      <c r="AC80" s="37"/>
      <c r="AD80" s="37"/>
      <c r="AE80" s="37"/>
    </row>
    <row r="81" s="1" customFormat="1" ht="12" customHeight="1">
      <c r="B81" s="20"/>
      <c r="C81" s="31" t="s">
        <v>112</v>
      </c>
      <c r="D81" s="21"/>
      <c r="E81" s="21"/>
      <c r="F81" s="21"/>
      <c r="G81" s="21"/>
      <c r="H81" s="21"/>
      <c r="I81" s="21"/>
      <c r="J81" s="21"/>
      <c r="K81" s="21"/>
      <c r="L81" s="19"/>
    </row>
    <row r="82" s="2" customFormat="1" ht="16.5" customHeight="1">
      <c r="A82" s="37"/>
      <c r="B82" s="38"/>
      <c r="C82" s="39"/>
      <c r="D82" s="39"/>
      <c r="E82" s="168" t="s">
        <v>647</v>
      </c>
      <c r="F82" s="39"/>
      <c r="G82" s="39"/>
      <c r="H82" s="39"/>
      <c r="I82" s="39"/>
      <c r="J82" s="39"/>
      <c r="K82" s="39"/>
      <c r="L82" s="143"/>
      <c r="S82" s="37"/>
      <c r="T82" s="37"/>
      <c r="U82" s="37"/>
      <c r="V82" s="37"/>
      <c r="W82" s="37"/>
      <c r="X82" s="37"/>
      <c r="Y82" s="37"/>
      <c r="Z82" s="37"/>
      <c r="AA82" s="37"/>
      <c r="AB82" s="37"/>
      <c r="AC82" s="37"/>
      <c r="AD82" s="37"/>
      <c r="AE82" s="37"/>
    </row>
    <row r="83" s="2" customFormat="1" ht="12" customHeight="1">
      <c r="A83" s="37"/>
      <c r="B83" s="38"/>
      <c r="C83" s="31" t="s">
        <v>648</v>
      </c>
      <c r="D83" s="39"/>
      <c r="E83" s="39"/>
      <c r="F83" s="39"/>
      <c r="G83" s="39"/>
      <c r="H83" s="39"/>
      <c r="I83" s="39"/>
      <c r="J83" s="39"/>
      <c r="K83" s="39"/>
      <c r="L83" s="143"/>
      <c r="S83" s="37"/>
      <c r="T83" s="37"/>
      <c r="U83" s="37"/>
      <c r="V83" s="37"/>
      <c r="W83" s="37"/>
      <c r="X83" s="37"/>
      <c r="Y83" s="37"/>
      <c r="Z83" s="37"/>
      <c r="AA83" s="37"/>
      <c r="AB83" s="37"/>
      <c r="AC83" s="37"/>
      <c r="AD83" s="37"/>
      <c r="AE83" s="37"/>
    </row>
    <row r="84" s="2" customFormat="1" ht="16.5" customHeight="1">
      <c r="A84" s="37"/>
      <c r="B84" s="38"/>
      <c r="C84" s="39"/>
      <c r="D84" s="39"/>
      <c r="E84" s="68" t="str">
        <f>E11</f>
        <v>SO 05-02 - Propustek v km 24,855</v>
      </c>
      <c r="F84" s="39"/>
      <c r="G84" s="39"/>
      <c r="H84" s="39"/>
      <c r="I84" s="39"/>
      <c r="J84" s="39"/>
      <c r="K84" s="39"/>
      <c r="L84" s="143"/>
      <c r="S84" s="37"/>
      <c r="T84" s="37"/>
      <c r="U84" s="37"/>
      <c r="V84" s="37"/>
      <c r="W84" s="37"/>
      <c r="X84" s="37"/>
      <c r="Y84" s="37"/>
      <c r="Z84" s="37"/>
      <c r="AA84" s="37"/>
      <c r="AB84" s="37"/>
      <c r="AC84" s="37"/>
      <c r="AD84" s="37"/>
      <c r="AE84" s="37"/>
    </row>
    <row r="85" s="2" customFormat="1" ht="6.96" customHeight="1">
      <c r="A85" s="37"/>
      <c r="B85" s="38"/>
      <c r="C85" s="39"/>
      <c r="D85" s="39"/>
      <c r="E85" s="39"/>
      <c r="F85" s="39"/>
      <c r="G85" s="39"/>
      <c r="H85" s="39"/>
      <c r="I85" s="39"/>
      <c r="J85" s="39"/>
      <c r="K85" s="39"/>
      <c r="L85" s="143"/>
      <c r="S85" s="37"/>
      <c r="T85" s="37"/>
      <c r="U85" s="37"/>
      <c r="V85" s="37"/>
      <c r="W85" s="37"/>
      <c r="X85" s="37"/>
      <c r="Y85" s="37"/>
      <c r="Z85" s="37"/>
      <c r="AA85" s="37"/>
      <c r="AB85" s="37"/>
      <c r="AC85" s="37"/>
      <c r="AD85" s="37"/>
      <c r="AE85" s="37"/>
    </row>
    <row r="86" s="2" customFormat="1" ht="12" customHeight="1">
      <c r="A86" s="37"/>
      <c r="B86" s="38"/>
      <c r="C86" s="31" t="s">
        <v>21</v>
      </c>
      <c r="D86" s="39"/>
      <c r="E86" s="39"/>
      <c r="F86" s="26" t="str">
        <f>F14</f>
        <v>TÚ Hradec Králové - Předměřice n. L.</v>
      </c>
      <c r="G86" s="39"/>
      <c r="H86" s="39"/>
      <c r="I86" s="31" t="s">
        <v>23</v>
      </c>
      <c r="J86" s="71" t="str">
        <f>IF(J14="","",J14)</f>
        <v>10. 1. 2024</v>
      </c>
      <c r="K86" s="39"/>
      <c r="L86" s="143"/>
      <c r="S86" s="37"/>
      <c r="T86" s="37"/>
      <c r="U86" s="37"/>
      <c r="V86" s="37"/>
      <c r="W86" s="37"/>
      <c r="X86" s="37"/>
      <c r="Y86" s="37"/>
      <c r="Z86" s="37"/>
      <c r="AA86" s="37"/>
      <c r="AB86" s="37"/>
      <c r="AC86" s="37"/>
      <c r="AD86" s="37"/>
      <c r="AE86" s="37"/>
    </row>
    <row r="87" s="2" customFormat="1" ht="6.96" customHeight="1">
      <c r="A87" s="37"/>
      <c r="B87" s="38"/>
      <c r="C87" s="39"/>
      <c r="D87" s="39"/>
      <c r="E87" s="39"/>
      <c r="F87" s="39"/>
      <c r="G87" s="39"/>
      <c r="H87" s="39"/>
      <c r="I87" s="39"/>
      <c r="J87" s="39"/>
      <c r="K87" s="39"/>
      <c r="L87" s="143"/>
      <c r="S87" s="37"/>
      <c r="T87" s="37"/>
      <c r="U87" s="37"/>
      <c r="V87" s="37"/>
      <c r="W87" s="37"/>
      <c r="X87" s="37"/>
      <c r="Y87" s="37"/>
      <c r="Z87" s="37"/>
      <c r="AA87" s="37"/>
      <c r="AB87" s="37"/>
      <c r="AC87" s="37"/>
      <c r="AD87" s="37"/>
      <c r="AE87" s="37"/>
    </row>
    <row r="88" s="2" customFormat="1" ht="15.15" customHeight="1">
      <c r="A88" s="37"/>
      <c r="B88" s="38"/>
      <c r="C88" s="31" t="s">
        <v>25</v>
      </c>
      <c r="D88" s="39"/>
      <c r="E88" s="39"/>
      <c r="F88" s="26" t="str">
        <f>E17</f>
        <v>Správa železnic, s.o.</v>
      </c>
      <c r="G88" s="39"/>
      <c r="H88" s="39"/>
      <c r="I88" s="31" t="s">
        <v>31</v>
      </c>
      <c r="J88" s="35" t="str">
        <f>E23</f>
        <v>Bez PD</v>
      </c>
      <c r="K88" s="39"/>
      <c r="L88" s="143"/>
      <c r="S88" s="37"/>
      <c r="T88" s="37"/>
      <c r="U88" s="37"/>
      <c r="V88" s="37"/>
      <c r="W88" s="37"/>
      <c r="X88" s="37"/>
      <c r="Y88" s="37"/>
      <c r="Z88" s="37"/>
      <c r="AA88" s="37"/>
      <c r="AB88" s="37"/>
      <c r="AC88" s="37"/>
      <c r="AD88" s="37"/>
      <c r="AE88" s="37"/>
    </row>
    <row r="89" s="2" customFormat="1" ht="15.15" customHeight="1">
      <c r="A89" s="37"/>
      <c r="B89" s="38"/>
      <c r="C89" s="31" t="s">
        <v>29</v>
      </c>
      <c r="D89" s="39"/>
      <c r="E89" s="39"/>
      <c r="F89" s="26" t="str">
        <f>IF(E20="","",E20)</f>
        <v>Vyplň údaj</v>
      </c>
      <c r="G89" s="39"/>
      <c r="H89" s="39"/>
      <c r="I89" s="31" t="s">
        <v>34</v>
      </c>
      <c r="J89" s="35" t="str">
        <f>E26</f>
        <v>ST Hradec Králové</v>
      </c>
      <c r="K89" s="39"/>
      <c r="L89" s="143"/>
      <c r="S89" s="37"/>
      <c r="T89" s="37"/>
      <c r="U89" s="37"/>
      <c r="V89" s="37"/>
      <c r="W89" s="37"/>
      <c r="X89" s="37"/>
      <c r="Y89" s="37"/>
      <c r="Z89" s="37"/>
      <c r="AA89" s="37"/>
      <c r="AB89" s="37"/>
      <c r="AC89" s="37"/>
      <c r="AD89" s="37"/>
      <c r="AE89" s="37"/>
    </row>
    <row r="90" s="2" customFormat="1" ht="10.32" customHeight="1">
      <c r="A90" s="37"/>
      <c r="B90" s="38"/>
      <c r="C90" s="39"/>
      <c r="D90" s="39"/>
      <c r="E90" s="39"/>
      <c r="F90" s="39"/>
      <c r="G90" s="39"/>
      <c r="H90" s="39"/>
      <c r="I90" s="39"/>
      <c r="J90" s="39"/>
      <c r="K90" s="39"/>
      <c r="L90" s="143"/>
      <c r="S90" s="37"/>
      <c r="T90" s="37"/>
      <c r="U90" s="37"/>
      <c r="V90" s="37"/>
      <c r="W90" s="37"/>
      <c r="X90" s="37"/>
      <c r="Y90" s="37"/>
      <c r="Z90" s="37"/>
      <c r="AA90" s="37"/>
      <c r="AB90" s="37"/>
      <c r="AC90" s="37"/>
      <c r="AD90" s="37"/>
      <c r="AE90" s="37"/>
    </row>
    <row r="91" s="11" customFormat="1" ht="29.28" customHeight="1">
      <c r="A91" s="184"/>
      <c r="B91" s="185"/>
      <c r="C91" s="186" t="s">
        <v>122</v>
      </c>
      <c r="D91" s="187" t="s">
        <v>57</v>
      </c>
      <c r="E91" s="187" t="s">
        <v>53</v>
      </c>
      <c r="F91" s="187" t="s">
        <v>54</v>
      </c>
      <c r="G91" s="187" t="s">
        <v>123</v>
      </c>
      <c r="H91" s="187" t="s">
        <v>124</v>
      </c>
      <c r="I91" s="187" t="s">
        <v>125</v>
      </c>
      <c r="J91" s="187" t="s">
        <v>116</v>
      </c>
      <c r="K91" s="188" t="s">
        <v>126</v>
      </c>
      <c r="L91" s="189"/>
      <c r="M91" s="91" t="s">
        <v>19</v>
      </c>
      <c r="N91" s="92" t="s">
        <v>42</v>
      </c>
      <c r="O91" s="92" t="s">
        <v>127</v>
      </c>
      <c r="P91" s="92" t="s">
        <v>128</v>
      </c>
      <c r="Q91" s="92" t="s">
        <v>129</v>
      </c>
      <c r="R91" s="92" t="s">
        <v>130</v>
      </c>
      <c r="S91" s="92" t="s">
        <v>131</v>
      </c>
      <c r="T91" s="93" t="s">
        <v>132</v>
      </c>
      <c r="U91" s="184"/>
      <c r="V91" s="184"/>
      <c r="W91" s="184"/>
      <c r="X91" s="184"/>
      <c r="Y91" s="184"/>
      <c r="Z91" s="184"/>
      <c r="AA91" s="184"/>
      <c r="AB91" s="184"/>
      <c r="AC91" s="184"/>
      <c r="AD91" s="184"/>
      <c r="AE91" s="184"/>
    </row>
    <row r="92" s="2" customFormat="1" ht="22.8" customHeight="1">
      <c r="A92" s="37"/>
      <c r="B92" s="38"/>
      <c r="C92" s="98" t="s">
        <v>133</v>
      </c>
      <c r="D92" s="39"/>
      <c r="E92" s="39"/>
      <c r="F92" s="39"/>
      <c r="G92" s="39"/>
      <c r="H92" s="39"/>
      <c r="I92" s="39"/>
      <c r="J92" s="190">
        <f>BK92</f>
        <v>0</v>
      </c>
      <c r="K92" s="39"/>
      <c r="L92" s="43"/>
      <c r="M92" s="94"/>
      <c r="N92" s="191"/>
      <c r="O92" s="95"/>
      <c r="P92" s="192">
        <f>P93</f>
        <v>0</v>
      </c>
      <c r="Q92" s="95"/>
      <c r="R92" s="192">
        <f>R93</f>
        <v>132.69507292096</v>
      </c>
      <c r="S92" s="95"/>
      <c r="T92" s="193">
        <f>T93</f>
        <v>49.775999999999996</v>
      </c>
      <c r="U92" s="37"/>
      <c r="V92" s="37"/>
      <c r="W92" s="37"/>
      <c r="X92" s="37"/>
      <c r="Y92" s="37"/>
      <c r="Z92" s="37"/>
      <c r="AA92" s="37"/>
      <c r="AB92" s="37"/>
      <c r="AC92" s="37"/>
      <c r="AD92" s="37"/>
      <c r="AE92" s="37"/>
      <c r="AT92" s="16" t="s">
        <v>71</v>
      </c>
      <c r="AU92" s="16" t="s">
        <v>117</v>
      </c>
      <c r="BK92" s="194">
        <f>BK93</f>
        <v>0</v>
      </c>
    </row>
    <row r="93" s="12" customFormat="1" ht="25.92" customHeight="1">
      <c r="A93" s="12"/>
      <c r="B93" s="195"/>
      <c r="C93" s="196"/>
      <c r="D93" s="197" t="s">
        <v>71</v>
      </c>
      <c r="E93" s="198" t="s">
        <v>134</v>
      </c>
      <c r="F93" s="198" t="s">
        <v>135</v>
      </c>
      <c r="G93" s="196"/>
      <c r="H93" s="196"/>
      <c r="I93" s="199"/>
      <c r="J93" s="200">
        <f>BK93</f>
        <v>0</v>
      </c>
      <c r="K93" s="196"/>
      <c r="L93" s="201"/>
      <c r="M93" s="202"/>
      <c r="N93" s="203"/>
      <c r="O93" s="203"/>
      <c r="P93" s="204">
        <f>P94+P115+P137+P142+P150+P162</f>
        <v>0</v>
      </c>
      <c r="Q93" s="203"/>
      <c r="R93" s="204">
        <f>R94+R115+R137+R142+R150+R162</f>
        <v>132.69507292096</v>
      </c>
      <c r="S93" s="203"/>
      <c r="T93" s="205">
        <f>T94+T115+T137+T142+T150+T162</f>
        <v>49.775999999999996</v>
      </c>
      <c r="U93" s="12"/>
      <c r="V93" s="12"/>
      <c r="W93" s="12"/>
      <c r="X93" s="12"/>
      <c r="Y93" s="12"/>
      <c r="Z93" s="12"/>
      <c r="AA93" s="12"/>
      <c r="AB93" s="12"/>
      <c r="AC93" s="12"/>
      <c r="AD93" s="12"/>
      <c r="AE93" s="12"/>
      <c r="AR93" s="206" t="s">
        <v>80</v>
      </c>
      <c r="AT93" s="207" t="s">
        <v>71</v>
      </c>
      <c r="AU93" s="207" t="s">
        <v>72</v>
      </c>
      <c r="AY93" s="206" t="s">
        <v>136</v>
      </c>
      <c r="BK93" s="208">
        <f>BK94+BK115+BK137+BK142+BK150+BK162</f>
        <v>0</v>
      </c>
    </row>
    <row r="94" s="12" customFormat="1" ht="22.8" customHeight="1">
      <c r="A94" s="12"/>
      <c r="B94" s="195"/>
      <c r="C94" s="196"/>
      <c r="D94" s="197" t="s">
        <v>71</v>
      </c>
      <c r="E94" s="209" t="s">
        <v>80</v>
      </c>
      <c r="F94" s="209" t="s">
        <v>659</v>
      </c>
      <c r="G94" s="196"/>
      <c r="H94" s="196"/>
      <c r="I94" s="199"/>
      <c r="J94" s="210">
        <f>BK94</f>
        <v>0</v>
      </c>
      <c r="K94" s="196"/>
      <c r="L94" s="201"/>
      <c r="M94" s="202"/>
      <c r="N94" s="203"/>
      <c r="O94" s="203"/>
      <c r="P94" s="204">
        <f>SUM(P95:P114)</f>
        <v>0</v>
      </c>
      <c r="Q94" s="203"/>
      <c r="R94" s="204">
        <f>SUM(R95:R114)</f>
        <v>0</v>
      </c>
      <c r="S94" s="203"/>
      <c r="T94" s="205">
        <f>SUM(T95:T114)</f>
        <v>0</v>
      </c>
      <c r="U94" s="12"/>
      <c r="V94" s="12"/>
      <c r="W94" s="12"/>
      <c r="X94" s="12"/>
      <c r="Y94" s="12"/>
      <c r="Z94" s="12"/>
      <c r="AA94" s="12"/>
      <c r="AB94" s="12"/>
      <c r="AC94" s="12"/>
      <c r="AD94" s="12"/>
      <c r="AE94" s="12"/>
      <c r="AR94" s="206" t="s">
        <v>80</v>
      </c>
      <c r="AT94" s="207" t="s">
        <v>71</v>
      </c>
      <c r="AU94" s="207" t="s">
        <v>80</v>
      </c>
      <c r="AY94" s="206" t="s">
        <v>136</v>
      </c>
      <c r="BK94" s="208">
        <f>SUM(BK95:BK114)</f>
        <v>0</v>
      </c>
    </row>
    <row r="95" s="2" customFormat="1" ht="24.15" customHeight="1">
      <c r="A95" s="37"/>
      <c r="B95" s="38"/>
      <c r="C95" s="211" t="s">
        <v>80</v>
      </c>
      <c r="D95" s="211" t="s">
        <v>139</v>
      </c>
      <c r="E95" s="212" t="s">
        <v>885</v>
      </c>
      <c r="F95" s="213" t="s">
        <v>886</v>
      </c>
      <c r="G95" s="214" t="s">
        <v>171</v>
      </c>
      <c r="H95" s="215">
        <v>10</v>
      </c>
      <c r="I95" s="216"/>
      <c r="J95" s="217">
        <f>ROUND(I95*H95,2)</f>
        <v>0</v>
      </c>
      <c r="K95" s="213" t="s">
        <v>19</v>
      </c>
      <c r="L95" s="43"/>
      <c r="M95" s="218" t="s">
        <v>19</v>
      </c>
      <c r="N95" s="219" t="s">
        <v>43</v>
      </c>
      <c r="O95" s="83"/>
      <c r="P95" s="220">
        <f>O95*H95</f>
        <v>0</v>
      </c>
      <c r="Q95" s="220">
        <v>0</v>
      </c>
      <c r="R95" s="220">
        <f>Q95*H95</f>
        <v>0</v>
      </c>
      <c r="S95" s="220">
        <v>0</v>
      </c>
      <c r="T95" s="221">
        <f>S95*H95</f>
        <v>0</v>
      </c>
      <c r="U95" s="37"/>
      <c r="V95" s="37"/>
      <c r="W95" s="37"/>
      <c r="X95" s="37"/>
      <c r="Y95" s="37"/>
      <c r="Z95" s="37"/>
      <c r="AA95" s="37"/>
      <c r="AB95" s="37"/>
      <c r="AC95" s="37"/>
      <c r="AD95" s="37"/>
      <c r="AE95" s="37"/>
      <c r="AR95" s="222" t="s">
        <v>144</v>
      </c>
      <c r="AT95" s="222" t="s">
        <v>139</v>
      </c>
      <c r="AU95" s="222" t="s">
        <v>82</v>
      </c>
      <c r="AY95" s="16" t="s">
        <v>136</v>
      </c>
      <c r="BE95" s="223">
        <f>IF(N95="základní",J95,0)</f>
        <v>0</v>
      </c>
      <c r="BF95" s="223">
        <f>IF(N95="snížená",J95,0)</f>
        <v>0</v>
      </c>
      <c r="BG95" s="223">
        <f>IF(N95="zákl. přenesená",J95,0)</f>
        <v>0</v>
      </c>
      <c r="BH95" s="223">
        <f>IF(N95="sníž. přenesená",J95,0)</f>
        <v>0</v>
      </c>
      <c r="BI95" s="223">
        <f>IF(N95="nulová",J95,0)</f>
        <v>0</v>
      </c>
      <c r="BJ95" s="16" t="s">
        <v>80</v>
      </c>
      <c r="BK95" s="223">
        <f>ROUND(I95*H95,2)</f>
        <v>0</v>
      </c>
      <c r="BL95" s="16" t="s">
        <v>144</v>
      </c>
      <c r="BM95" s="222" t="s">
        <v>82</v>
      </c>
    </row>
    <row r="96" s="13" customFormat="1">
      <c r="A96" s="13"/>
      <c r="B96" s="224"/>
      <c r="C96" s="225"/>
      <c r="D96" s="226" t="s">
        <v>146</v>
      </c>
      <c r="E96" s="227" t="s">
        <v>19</v>
      </c>
      <c r="F96" s="228" t="s">
        <v>191</v>
      </c>
      <c r="G96" s="225"/>
      <c r="H96" s="229">
        <v>10</v>
      </c>
      <c r="I96" s="230"/>
      <c r="J96" s="225"/>
      <c r="K96" s="225"/>
      <c r="L96" s="231"/>
      <c r="M96" s="232"/>
      <c r="N96" s="233"/>
      <c r="O96" s="233"/>
      <c r="P96" s="233"/>
      <c r="Q96" s="233"/>
      <c r="R96" s="233"/>
      <c r="S96" s="233"/>
      <c r="T96" s="234"/>
      <c r="U96" s="13"/>
      <c r="V96" s="13"/>
      <c r="W96" s="13"/>
      <c r="X96" s="13"/>
      <c r="Y96" s="13"/>
      <c r="Z96" s="13"/>
      <c r="AA96" s="13"/>
      <c r="AB96" s="13"/>
      <c r="AC96" s="13"/>
      <c r="AD96" s="13"/>
      <c r="AE96" s="13"/>
      <c r="AT96" s="235" t="s">
        <v>146</v>
      </c>
      <c r="AU96" s="235" t="s">
        <v>82</v>
      </c>
      <c r="AV96" s="13" t="s">
        <v>82</v>
      </c>
      <c r="AW96" s="13" t="s">
        <v>33</v>
      </c>
      <c r="AX96" s="13" t="s">
        <v>72</v>
      </c>
      <c r="AY96" s="235" t="s">
        <v>136</v>
      </c>
    </row>
    <row r="97" s="14" customFormat="1">
      <c r="A97" s="14"/>
      <c r="B97" s="236"/>
      <c r="C97" s="237"/>
      <c r="D97" s="226" t="s">
        <v>146</v>
      </c>
      <c r="E97" s="238" t="s">
        <v>19</v>
      </c>
      <c r="F97" s="239" t="s">
        <v>158</v>
      </c>
      <c r="G97" s="237"/>
      <c r="H97" s="240">
        <v>10</v>
      </c>
      <c r="I97" s="241"/>
      <c r="J97" s="237"/>
      <c r="K97" s="237"/>
      <c r="L97" s="242"/>
      <c r="M97" s="243"/>
      <c r="N97" s="244"/>
      <c r="O97" s="244"/>
      <c r="P97" s="244"/>
      <c r="Q97" s="244"/>
      <c r="R97" s="244"/>
      <c r="S97" s="244"/>
      <c r="T97" s="245"/>
      <c r="U97" s="14"/>
      <c r="V97" s="14"/>
      <c r="W97" s="14"/>
      <c r="X97" s="14"/>
      <c r="Y97" s="14"/>
      <c r="Z97" s="14"/>
      <c r="AA97" s="14"/>
      <c r="AB97" s="14"/>
      <c r="AC97" s="14"/>
      <c r="AD97" s="14"/>
      <c r="AE97" s="14"/>
      <c r="AT97" s="246" t="s">
        <v>146</v>
      </c>
      <c r="AU97" s="246" t="s">
        <v>82</v>
      </c>
      <c r="AV97" s="14" t="s">
        <v>144</v>
      </c>
      <c r="AW97" s="14" t="s">
        <v>33</v>
      </c>
      <c r="AX97" s="14" t="s">
        <v>80</v>
      </c>
      <c r="AY97" s="246" t="s">
        <v>136</v>
      </c>
    </row>
    <row r="98" s="2" customFormat="1" ht="37.8" customHeight="1">
      <c r="A98" s="37"/>
      <c r="B98" s="38"/>
      <c r="C98" s="211" t="s">
        <v>82</v>
      </c>
      <c r="D98" s="211" t="s">
        <v>139</v>
      </c>
      <c r="E98" s="212" t="s">
        <v>887</v>
      </c>
      <c r="F98" s="213" t="s">
        <v>888</v>
      </c>
      <c r="G98" s="214" t="s">
        <v>251</v>
      </c>
      <c r="H98" s="215">
        <v>14.08</v>
      </c>
      <c r="I98" s="216"/>
      <c r="J98" s="217">
        <f>ROUND(I98*H98,2)</f>
        <v>0</v>
      </c>
      <c r="K98" s="213" t="s">
        <v>662</v>
      </c>
      <c r="L98" s="43"/>
      <c r="M98" s="218" t="s">
        <v>19</v>
      </c>
      <c r="N98" s="219" t="s">
        <v>43</v>
      </c>
      <c r="O98" s="83"/>
      <c r="P98" s="220">
        <f>O98*H98</f>
        <v>0</v>
      </c>
      <c r="Q98" s="220">
        <v>0</v>
      </c>
      <c r="R98" s="220">
        <f>Q98*H98</f>
        <v>0</v>
      </c>
      <c r="S98" s="220">
        <v>0</v>
      </c>
      <c r="T98" s="221">
        <f>S98*H98</f>
        <v>0</v>
      </c>
      <c r="U98" s="37"/>
      <c r="V98" s="37"/>
      <c r="W98" s="37"/>
      <c r="X98" s="37"/>
      <c r="Y98" s="37"/>
      <c r="Z98" s="37"/>
      <c r="AA98" s="37"/>
      <c r="AB98" s="37"/>
      <c r="AC98" s="37"/>
      <c r="AD98" s="37"/>
      <c r="AE98" s="37"/>
      <c r="AR98" s="222" t="s">
        <v>144</v>
      </c>
      <c r="AT98" s="222" t="s">
        <v>139</v>
      </c>
      <c r="AU98" s="222" t="s">
        <v>82</v>
      </c>
      <c r="AY98" s="16" t="s">
        <v>136</v>
      </c>
      <c r="BE98" s="223">
        <f>IF(N98="základní",J98,0)</f>
        <v>0</v>
      </c>
      <c r="BF98" s="223">
        <f>IF(N98="snížená",J98,0)</f>
        <v>0</v>
      </c>
      <c r="BG98" s="223">
        <f>IF(N98="zákl. přenesená",J98,0)</f>
        <v>0</v>
      </c>
      <c r="BH98" s="223">
        <f>IF(N98="sníž. přenesená",J98,0)</f>
        <v>0</v>
      </c>
      <c r="BI98" s="223">
        <f>IF(N98="nulová",J98,0)</f>
        <v>0</v>
      </c>
      <c r="BJ98" s="16" t="s">
        <v>80</v>
      </c>
      <c r="BK98" s="223">
        <f>ROUND(I98*H98,2)</f>
        <v>0</v>
      </c>
      <c r="BL98" s="16" t="s">
        <v>144</v>
      </c>
      <c r="BM98" s="222" t="s">
        <v>144</v>
      </c>
    </row>
    <row r="99" s="2" customFormat="1">
      <c r="A99" s="37"/>
      <c r="B99" s="38"/>
      <c r="C99" s="39"/>
      <c r="D99" s="263" t="s">
        <v>663</v>
      </c>
      <c r="E99" s="39"/>
      <c r="F99" s="264" t="s">
        <v>889</v>
      </c>
      <c r="G99" s="39"/>
      <c r="H99" s="39"/>
      <c r="I99" s="265"/>
      <c r="J99" s="39"/>
      <c r="K99" s="39"/>
      <c r="L99" s="43"/>
      <c r="M99" s="266"/>
      <c r="N99" s="267"/>
      <c r="O99" s="83"/>
      <c r="P99" s="83"/>
      <c r="Q99" s="83"/>
      <c r="R99" s="83"/>
      <c r="S99" s="83"/>
      <c r="T99" s="84"/>
      <c r="U99" s="37"/>
      <c r="V99" s="37"/>
      <c r="W99" s="37"/>
      <c r="X99" s="37"/>
      <c r="Y99" s="37"/>
      <c r="Z99" s="37"/>
      <c r="AA99" s="37"/>
      <c r="AB99" s="37"/>
      <c r="AC99" s="37"/>
      <c r="AD99" s="37"/>
      <c r="AE99" s="37"/>
      <c r="AT99" s="16" t="s">
        <v>663</v>
      </c>
      <c r="AU99" s="16" t="s">
        <v>82</v>
      </c>
    </row>
    <row r="100" s="13" customFormat="1">
      <c r="A100" s="13"/>
      <c r="B100" s="224"/>
      <c r="C100" s="225"/>
      <c r="D100" s="226" t="s">
        <v>146</v>
      </c>
      <c r="E100" s="227" t="s">
        <v>19</v>
      </c>
      <c r="F100" s="228" t="s">
        <v>890</v>
      </c>
      <c r="G100" s="225"/>
      <c r="H100" s="229">
        <v>4.4800000000000004</v>
      </c>
      <c r="I100" s="230"/>
      <c r="J100" s="225"/>
      <c r="K100" s="225"/>
      <c r="L100" s="231"/>
      <c r="M100" s="232"/>
      <c r="N100" s="233"/>
      <c r="O100" s="233"/>
      <c r="P100" s="233"/>
      <c r="Q100" s="233"/>
      <c r="R100" s="233"/>
      <c r="S100" s="233"/>
      <c r="T100" s="234"/>
      <c r="U100" s="13"/>
      <c r="V100" s="13"/>
      <c r="W100" s="13"/>
      <c r="X100" s="13"/>
      <c r="Y100" s="13"/>
      <c r="Z100" s="13"/>
      <c r="AA100" s="13"/>
      <c r="AB100" s="13"/>
      <c r="AC100" s="13"/>
      <c r="AD100" s="13"/>
      <c r="AE100" s="13"/>
      <c r="AT100" s="235" t="s">
        <v>146</v>
      </c>
      <c r="AU100" s="235" t="s">
        <v>82</v>
      </c>
      <c r="AV100" s="13" t="s">
        <v>82</v>
      </c>
      <c r="AW100" s="13" t="s">
        <v>33</v>
      </c>
      <c r="AX100" s="13" t="s">
        <v>72</v>
      </c>
      <c r="AY100" s="235" t="s">
        <v>136</v>
      </c>
    </row>
    <row r="101" s="13" customFormat="1">
      <c r="A101" s="13"/>
      <c r="B101" s="224"/>
      <c r="C101" s="225"/>
      <c r="D101" s="226" t="s">
        <v>146</v>
      </c>
      <c r="E101" s="227" t="s">
        <v>19</v>
      </c>
      <c r="F101" s="228" t="s">
        <v>891</v>
      </c>
      <c r="G101" s="225"/>
      <c r="H101" s="229">
        <v>9.5999999999999996</v>
      </c>
      <c r="I101" s="230"/>
      <c r="J101" s="225"/>
      <c r="K101" s="225"/>
      <c r="L101" s="231"/>
      <c r="M101" s="232"/>
      <c r="N101" s="233"/>
      <c r="O101" s="233"/>
      <c r="P101" s="233"/>
      <c r="Q101" s="233"/>
      <c r="R101" s="233"/>
      <c r="S101" s="233"/>
      <c r="T101" s="234"/>
      <c r="U101" s="13"/>
      <c r="V101" s="13"/>
      <c r="W101" s="13"/>
      <c r="X101" s="13"/>
      <c r="Y101" s="13"/>
      <c r="Z101" s="13"/>
      <c r="AA101" s="13"/>
      <c r="AB101" s="13"/>
      <c r="AC101" s="13"/>
      <c r="AD101" s="13"/>
      <c r="AE101" s="13"/>
      <c r="AT101" s="235" t="s">
        <v>146</v>
      </c>
      <c r="AU101" s="235" t="s">
        <v>82</v>
      </c>
      <c r="AV101" s="13" t="s">
        <v>82</v>
      </c>
      <c r="AW101" s="13" t="s">
        <v>33</v>
      </c>
      <c r="AX101" s="13" t="s">
        <v>72</v>
      </c>
      <c r="AY101" s="235" t="s">
        <v>136</v>
      </c>
    </row>
    <row r="102" s="14" customFormat="1">
      <c r="A102" s="14"/>
      <c r="B102" s="236"/>
      <c r="C102" s="237"/>
      <c r="D102" s="226" t="s">
        <v>146</v>
      </c>
      <c r="E102" s="238" t="s">
        <v>19</v>
      </c>
      <c r="F102" s="239" t="s">
        <v>158</v>
      </c>
      <c r="G102" s="237"/>
      <c r="H102" s="240">
        <v>14.08</v>
      </c>
      <c r="I102" s="241"/>
      <c r="J102" s="237"/>
      <c r="K102" s="237"/>
      <c r="L102" s="242"/>
      <c r="M102" s="243"/>
      <c r="N102" s="244"/>
      <c r="O102" s="244"/>
      <c r="P102" s="244"/>
      <c r="Q102" s="244"/>
      <c r="R102" s="244"/>
      <c r="S102" s="244"/>
      <c r="T102" s="245"/>
      <c r="U102" s="14"/>
      <c r="V102" s="14"/>
      <c r="W102" s="14"/>
      <c r="X102" s="14"/>
      <c r="Y102" s="14"/>
      <c r="Z102" s="14"/>
      <c r="AA102" s="14"/>
      <c r="AB102" s="14"/>
      <c r="AC102" s="14"/>
      <c r="AD102" s="14"/>
      <c r="AE102" s="14"/>
      <c r="AT102" s="246" t="s">
        <v>146</v>
      </c>
      <c r="AU102" s="246" t="s">
        <v>82</v>
      </c>
      <c r="AV102" s="14" t="s">
        <v>144</v>
      </c>
      <c r="AW102" s="14" t="s">
        <v>33</v>
      </c>
      <c r="AX102" s="14" t="s">
        <v>80</v>
      </c>
      <c r="AY102" s="246" t="s">
        <v>136</v>
      </c>
    </row>
    <row r="103" s="2" customFormat="1" ht="49.05" customHeight="1">
      <c r="A103" s="37"/>
      <c r="B103" s="38"/>
      <c r="C103" s="211" t="s">
        <v>153</v>
      </c>
      <c r="D103" s="211" t="s">
        <v>139</v>
      </c>
      <c r="E103" s="212" t="s">
        <v>892</v>
      </c>
      <c r="F103" s="213" t="s">
        <v>893</v>
      </c>
      <c r="G103" s="214" t="s">
        <v>251</v>
      </c>
      <c r="H103" s="215">
        <v>14.08</v>
      </c>
      <c r="I103" s="216"/>
      <c r="J103" s="217">
        <f>ROUND(I103*H103,2)</f>
        <v>0</v>
      </c>
      <c r="K103" s="213" t="s">
        <v>662</v>
      </c>
      <c r="L103" s="43"/>
      <c r="M103" s="218" t="s">
        <v>19</v>
      </c>
      <c r="N103" s="219" t="s">
        <v>43</v>
      </c>
      <c r="O103" s="83"/>
      <c r="P103" s="220">
        <f>O103*H103</f>
        <v>0</v>
      </c>
      <c r="Q103" s="220">
        <v>0</v>
      </c>
      <c r="R103" s="220">
        <f>Q103*H103</f>
        <v>0</v>
      </c>
      <c r="S103" s="220">
        <v>0</v>
      </c>
      <c r="T103" s="221">
        <f>S103*H103</f>
        <v>0</v>
      </c>
      <c r="U103" s="37"/>
      <c r="V103" s="37"/>
      <c r="W103" s="37"/>
      <c r="X103" s="37"/>
      <c r="Y103" s="37"/>
      <c r="Z103" s="37"/>
      <c r="AA103" s="37"/>
      <c r="AB103" s="37"/>
      <c r="AC103" s="37"/>
      <c r="AD103" s="37"/>
      <c r="AE103" s="37"/>
      <c r="AR103" s="222" t="s">
        <v>144</v>
      </c>
      <c r="AT103" s="222" t="s">
        <v>139</v>
      </c>
      <c r="AU103" s="222" t="s">
        <v>82</v>
      </c>
      <c r="AY103" s="16" t="s">
        <v>136</v>
      </c>
      <c r="BE103" s="223">
        <f>IF(N103="základní",J103,0)</f>
        <v>0</v>
      </c>
      <c r="BF103" s="223">
        <f>IF(N103="snížená",J103,0)</f>
        <v>0</v>
      </c>
      <c r="BG103" s="223">
        <f>IF(N103="zákl. přenesená",J103,0)</f>
        <v>0</v>
      </c>
      <c r="BH103" s="223">
        <f>IF(N103="sníž. přenesená",J103,0)</f>
        <v>0</v>
      </c>
      <c r="BI103" s="223">
        <f>IF(N103="nulová",J103,0)</f>
        <v>0</v>
      </c>
      <c r="BJ103" s="16" t="s">
        <v>80</v>
      </c>
      <c r="BK103" s="223">
        <f>ROUND(I103*H103,2)</f>
        <v>0</v>
      </c>
      <c r="BL103" s="16" t="s">
        <v>144</v>
      </c>
      <c r="BM103" s="222" t="s">
        <v>168</v>
      </c>
    </row>
    <row r="104" s="2" customFormat="1">
      <c r="A104" s="37"/>
      <c r="B104" s="38"/>
      <c r="C104" s="39"/>
      <c r="D104" s="263" t="s">
        <v>663</v>
      </c>
      <c r="E104" s="39"/>
      <c r="F104" s="264" t="s">
        <v>894</v>
      </c>
      <c r="G104" s="39"/>
      <c r="H104" s="39"/>
      <c r="I104" s="265"/>
      <c r="J104" s="39"/>
      <c r="K104" s="39"/>
      <c r="L104" s="43"/>
      <c r="M104" s="266"/>
      <c r="N104" s="267"/>
      <c r="O104" s="83"/>
      <c r="P104" s="83"/>
      <c r="Q104" s="83"/>
      <c r="R104" s="83"/>
      <c r="S104" s="83"/>
      <c r="T104" s="84"/>
      <c r="U104" s="37"/>
      <c r="V104" s="37"/>
      <c r="W104" s="37"/>
      <c r="X104" s="37"/>
      <c r="Y104" s="37"/>
      <c r="Z104" s="37"/>
      <c r="AA104" s="37"/>
      <c r="AB104" s="37"/>
      <c r="AC104" s="37"/>
      <c r="AD104" s="37"/>
      <c r="AE104" s="37"/>
      <c r="AT104" s="16" t="s">
        <v>663</v>
      </c>
      <c r="AU104" s="16" t="s">
        <v>82</v>
      </c>
    </row>
    <row r="105" s="2" customFormat="1" ht="24.15" customHeight="1">
      <c r="A105" s="37"/>
      <c r="B105" s="38"/>
      <c r="C105" s="211" t="s">
        <v>144</v>
      </c>
      <c r="D105" s="211" t="s">
        <v>139</v>
      </c>
      <c r="E105" s="212" t="s">
        <v>895</v>
      </c>
      <c r="F105" s="213" t="s">
        <v>896</v>
      </c>
      <c r="G105" s="214" t="s">
        <v>142</v>
      </c>
      <c r="H105" s="215">
        <v>14.08</v>
      </c>
      <c r="I105" s="216"/>
      <c r="J105" s="217">
        <f>ROUND(I105*H105,2)</f>
        <v>0</v>
      </c>
      <c r="K105" s="213" t="s">
        <v>662</v>
      </c>
      <c r="L105" s="43"/>
      <c r="M105" s="218" t="s">
        <v>19</v>
      </c>
      <c r="N105" s="219" t="s">
        <v>43</v>
      </c>
      <c r="O105" s="83"/>
      <c r="P105" s="220">
        <f>O105*H105</f>
        <v>0</v>
      </c>
      <c r="Q105" s="220">
        <v>0</v>
      </c>
      <c r="R105" s="220">
        <f>Q105*H105</f>
        <v>0</v>
      </c>
      <c r="S105" s="220">
        <v>0</v>
      </c>
      <c r="T105" s="221">
        <f>S105*H105</f>
        <v>0</v>
      </c>
      <c r="U105" s="37"/>
      <c r="V105" s="37"/>
      <c r="W105" s="37"/>
      <c r="X105" s="37"/>
      <c r="Y105" s="37"/>
      <c r="Z105" s="37"/>
      <c r="AA105" s="37"/>
      <c r="AB105" s="37"/>
      <c r="AC105" s="37"/>
      <c r="AD105" s="37"/>
      <c r="AE105" s="37"/>
      <c r="AR105" s="222" t="s">
        <v>144</v>
      </c>
      <c r="AT105" s="222" t="s">
        <v>139</v>
      </c>
      <c r="AU105" s="222" t="s">
        <v>82</v>
      </c>
      <c r="AY105" s="16" t="s">
        <v>136</v>
      </c>
      <c r="BE105" s="223">
        <f>IF(N105="základní",J105,0)</f>
        <v>0</v>
      </c>
      <c r="BF105" s="223">
        <f>IF(N105="snížená",J105,0)</f>
        <v>0</v>
      </c>
      <c r="BG105" s="223">
        <f>IF(N105="zákl. přenesená",J105,0)</f>
        <v>0</v>
      </c>
      <c r="BH105" s="223">
        <f>IF(N105="sníž. přenesená",J105,0)</f>
        <v>0</v>
      </c>
      <c r="BI105" s="223">
        <f>IF(N105="nulová",J105,0)</f>
        <v>0</v>
      </c>
      <c r="BJ105" s="16" t="s">
        <v>80</v>
      </c>
      <c r="BK105" s="223">
        <f>ROUND(I105*H105,2)</f>
        <v>0</v>
      </c>
      <c r="BL105" s="16" t="s">
        <v>144</v>
      </c>
      <c r="BM105" s="222" t="s">
        <v>178</v>
      </c>
    </row>
    <row r="106" s="2" customFormat="1">
      <c r="A106" s="37"/>
      <c r="B106" s="38"/>
      <c r="C106" s="39"/>
      <c r="D106" s="263" t="s">
        <v>663</v>
      </c>
      <c r="E106" s="39"/>
      <c r="F106" s="264" t="s">
        <v>897</v>
      </c>
      <c r="G106" s="39"/>
      <c r="H106" s="39"/>
      <c r="I106" s="265"/>
      <c r="J106" s="39"/>
      <c r="K106" s="39"/>
      <c r="L106" s="43"/>
      <c r="M106" s="266"/>
      <c r="N106" s="267"/>
      <c r="O106" s="83"/>
      <c r="P106" s="83"/>
      <c r="Q106" s="83"/>
      <c r="R106" s="83"/>
      <c r="S106" s="83"/>
      <c r="T106" s="84"/>
      <c r="U106" s="37"/>
      <c r="V106" s="37"/>
      <c r="W106" s="37"/>
      <c r="X106" s="37"/>
      <c r="Y106" s="37"/>
      <c r="Z106" s="37"/>
      <c r="AA106" s="37"/>
      <c r="AB106" s="37"/>
      <c r="AC106" s="37"/>
      <c r="AD106" s="37"/>
      <c r="AE106" s="37"/>
      <c r="AT106" s="16" t="s">
        <v>663</v>
      </c>
      <c r="AU106" s="16" t="s">
        <v>82</v>
      </c>
    </row>
    <row r="107" s="2" customFormat="1" ht="62.7" customHeight="1">
      <c r="A107" s="37"/>
      <c r="B107" s="38"/>
      <c r="C107" s="211" t="s">
        <v>137</v>
      </c>
      <c r="D107" s="211" t="s">
        <v>139</v>
      </c>
      <c r="E107" s="212" t="s">
        <v>702</v>
      </c>
      <c r="F107" s="213" t="s">
        <v>703</v>
      </c>
      <c r="G107" s="214" t="s">
        <v>251</v>
      </c>
      <c r="H107" s="215">
        <v>14.08</v>
      </c>
      <c r="I107" s="216"/>
      <c r="J107" s="217">
        <f>ROUND(I107*H107,2)</f>
        <v>0</v>
      </c>
      <c r="K107" s="213" t="s">
        <v>662</v>
      </c>
      <c r="L107" s="43"/>
      <c r="M107" s="218" t="s">
        <v>19</v>
      </c>
      <c r="N107" s="219" t="s">
        <v>43</v>
      </c>
      <c r="O107" s="83"/>
      <c r="P107" s="220">
        <f>O107*H107</f>
        <v>0</v>
      </c>
      <c r="Q107" s="220">
        <v>0</v>
      </c>
      <c r="R107" s="220">
        <f>Q107*H107</f>
        <v>0</v>
      </c>
      <c r="S107" s="220">
        <v>0</v>
      </c>
      <c r="T107" s="221">
        <f>S107*H107</f>
        <v>0</v>
      </c>
      <c r="U107" s="37"/>
      <c r="V107" s="37"/>
      <c r="W107" s="37"/>
      <c r="X107" s="37"/>
      <c r="Y107" s="37"/>
      <c r="Z107" s="37"/>
      <c r="AA107" s="37"/>
      <c r="AB107" s="37"/>
      <c r="AC107" s="37"/>
      <c r="AD107" s="37"/>
      <c r="AE107" s="37"/>
      <c r="AR107" s="222" t="s">
        <v>144</v>
      </c>
      <c r="AT107" s="222" t="s">
        <v>139</v>
      </c>
      <c r="AU107" s="222" t="s">
        <v>82</v>
      </c>
      <c r="AY107" s="16" t="s">
        <v>136</v>
      </c>
      <c r="BE107" s="223">
        <f>IF(N107="základní",J107,0)</f>
        <v>0</v>
      </c>
      <c r="BF107" s="223">
        <f>IF(N107="snížená",J107,0)</f>
        <v>0</v>
      </c>
      <c r="BG107" s="223">
        <f>IF(N107="zákl. přenesená",J107,0)</f>
        <v>0</v>
      </c>
      <c r="BH107" s="223">
        <f>IF(N107="sníž. přenesená",J107,0)</f>
        <v>0</v>
      </c>
      <c r="BI107" s="223">
        <f>IF(N107="nulová",J107,0)</f>
        <v>0</v>
      </c>
      <c r="BJ107" s="16" t="s">
        <v>80</v>
      </c>
      <c r="BK107" s="223">
        <f>ROUND(I107*H107,2)</f>
        <v>0</v>
      </c>
      <c r="BL107" s="16" t="s">
        <v>144</v>
      </c>
      <c r="BM107" s="222" t="s">
        <v>191</v>
      </c>
    </row>
    <row r="108" s="2" customFormat="1">
      <c r="A108" s="37"/>
      <c r="B108" s="38"/>
      <c r="C108" s="39"/>
      <c r="D108" s="263" t="s">
        <v>663</v>
      </c>
      <c r="E108" s="39"/>
      <c r="F108" s="264" t="s">
        <v>704</v>
      </c>
      <c r="G108" s="39"/>
      <c r="H108" s="39"/>
      <c r="I108" s="265"/>
      <c r="J108" s="39"/>
      <c r="K108" s="39"/>
      <c r="L108" s="43"/>
      <c r="M108" s="266"/>
      <c r="N108" s="267"/>
      <c r="O108" s="83"/>
      <c r="P108" s="83"/>
      <c r="Q108" s="83"/>
      <c r="R108" s="83"/>
      <c r="S108" s="83"/>
      <c r="T108" s="84"/>
      <c r="U108" s="37"/>
      <c r="V108" s="37"/>
      <c r="W108" s="37"/>
      <c r="X108" s="37"/>
      <c r="Y108" s="37"/>
      <c r="Z108" s="37"/>
      <c r="AA108" s="37"/>
      <c r="AB108" s="37"/>
      <c r="AC108" s="37"/>
      <c r="AD108" s="37"/>
      <c r="AE108" s="37"/>
      <c r="AT108" s="16" t="s">
        <v>663</v>
      </c>
      <c r="AU108" s="16" t="s">
        <v>82</v>
      </c>
    </row>
    <row r="109" s="2" customFormat="1" ht="66.75" customHeight="1">
      <c r="A109" s="37"/>
      <c r="B109" s="38"/>
      <c r="C109" s="211" t="s">
        <v>168</v>
      </c>
      <c r="D109" s="211" t="s">
        <v>139</v>
      </c>
      <c r="E109" s="212" t="s">
        <v>705</v>
      </c>
      <c r="F109" s="213" t="s">
        <v>706</v>
      </c>
      <c r="G109" s="214" t="s">
        <v>251</v>
      </c>
      <c r="H109" s="215">
        <v>14.08</v>
      </c>
      <c r="I109" s="216"/>
      <c r="J109" s="217">
        <f>ROUND(I109*H109,2)</f>
        <v>0</v>
      </c>
      <c r="K109" s="213" t="s">
        <v>662</v>
      </c>
      <c r="L109" s="43"/>
      <c r="M109" s="218" t="s">
        <v>19</v>
      </c>
      <c r="N109" s="219" t="s">
        <v>43</v>
      </c>
      <c r="O109" s="83"/>
      <c r="P109" s="220">
        <f>O109*H109</f>
        <v>0</v>
      </c>
      <c r="Q109" s="220">
        <v>0</v>
      </c>
      <c r="R109" s="220">
        <f>Q109*H109</f>
        <v>0</v>
      </c>
      <c r="S109" s="220">
        <v>0</v>
      </c>
      <c r="T109" s="221">
        <f>S109*H109</f>
        <v>0</v>
      </c>
      <c r="U109" s="37"/>
      <c r="V109" s="37"/>
      <c r="W109" s="37"/>
      <c r="X109" s="37"/>
      <c r="Y109" s="37"/>
      <c r="Z109" s="37"/>
      <c r="AA109" s="37"/>
      <c r="AB109" s="37"/>
      <c r="AC109" s="37"/>
      <c r="AD109" s="37"/>
      <c r="AE109" s="37"/>
      <c r="AR109" s="222" t="s">
        <v>144</v>
      </c>
      <c r="AT109" s="222" t="s">
        <v>139</v>
      </c>
      <c r="AU109" s="222" t="s">
        <v>82</v>
      </c>
      <c r="AY109" s="16" t="s">
        <v>136</v>
      </c>
      <c r="BE109" s="223">
        <f>IF(N109="základní",J109,0)</f>
        <v>0</v>
      </c>
      <c r="BF109" s="223">
        <f>IF(N109="snížená",J109,0)</f>
        <v>0</v>
      </c>
      <c r="BG109" s="223">
        <f>IF(N109="zákl. přenesená",J109,0)</f>
        <v>0</v>
      </c>
      <c r="BH109" s="223">
        <f>IF(N109="sníž. přenesená",J109,0)</f>
        <v>0</v>
      </c>
      <c r="BI109" s="223">
        <f>IF(N109="nulová",J109,0)</f>
        <v>0</v>
      </c>
      <c r="BJ109" s="16" t="s">
        <v>80</v>
      </c>
      <c r="BK109" s="223">
        <f>ROUND(I109*H109,2)</f>
        <v>0</v>
      </c>
      <c r="BL109" s="16" t="s">
        <v>144</v>
      </c>
      <c r="BM109" s="222" t="s">
        <v>8</v>
      </c>
    </row>
    <row r="110" s="2" customFormat="1">
      <c r="A110" s="37"/>
      <c r="B110" s="38"/>
      <c r="C110" s="39"/>
      <c r="D110" s="263" t="s">
        <v>663</v>
      </c>
      <c r="E110" s="39"/>
      <c r="F110" s="264" t="s">
        <v>707</v>
      </c>
      <c r="G110" s="39"/>
      <c r="H110" s="39"/>
      <c r="I110" s="265"/>
      <c r="J110" s="39"/>
      <c r="K110" s="39"/>
      <c r="L110" s="43"/>
      <c r="M110" s="266"/>
      <c r="N110" s="267"/>
      <c r="O110" s="83"/>
      <c r="P110" s="83"/>
      <c r="Q110" s="83"/>
      <c r="R110" s="83"/>
      <c r="S110" s="83"/>
      <c r="T110" s="84"/>
      <c r="U110" s="37"/>
      <c r="V110" s="37"/>
      <c r="W110" s="37"/>
      <c r="X110" s="37"/>
      <c r="Y110" s="37"/>
      <c r="Z110" s="37"/>
      <c r="AA110" s="37"/>
      <c r="AB110" s="37"/>
      <c r="AC110" s="37"/>
      <c r="AD110" s="37"/>
      <c r="AE110" s="37"/>
      <c r="AT110" s="16" t="s">
        <v>663</v>
      </c>
      <c r="AU110" s="16" t="s">
        <v>82</v>
      </c>
    </row>
    <row r="111" s="2" customFormat="1" ht="37.8" customHeight="1">
      <c r="A111" s="37"/>
      <c r="B111" s="38"/>
      <c r="C111" s="211" t="s">
        <v>174</v>
      </c>
      <c r="D111" s="211" t="s">
        <v>139</v>
      </c>
      <c r="E111" s="212" t="s">
        <v>898</v>
      </c>
      <c r="F111" s="213" t="s">
        <v>712</v>
      </c>
      <c r="G111" s="214" t="s">
        <v>142</v>
      </c>
      <c r="H111" s="215">
        <v>60</v>
      </c>
      <c r="I111" s="216"/>
      <c r="J111" s="217">
        <f>ROUND(I111*H111,2)</f>
        <v>0</v>
      </c>
      <c r="K111" s="213" t="s">
        <v>662</v>
      </c>
      <c r="L111" s="43"/>
      <c r="M111" s="218" t="s">
        <v>19</v>
      </c>
      <c r="N111" s="219" t="s">
        <v>43</v>
      </c>
      <c r="O111" s="83"/>
      <c r="P111" s="220">
        <f>O111*H111</f>
        <v>0</v>
      </c>
      <c r="Q111" s="220">
        <v>0</v>
      </c>
      <c r="R111" s="220">
        <f>Q111*H111</f>
        <v>0</v>
      </c>
      <c r="S111" s="220">
        <v>0</v>
      </c>
      <c r="T111" s="221">
        <f>S111*H111</f>
        <v>0</v>
      </c>
      <c r="U111" s="37"/>
      <c r="V111" s="37"/>
      <c r="W111" s="37"/>
      <c r="X111" s="37"/>
      <c r="Y111" s="37"/>
      <c r="Z111" s="37"/>
      <c r="AA111" s="37"/>
      <c r="AB111" s="37"/>
      <c r="AC111" s="37"/>
      <c r="AD111" s="37"/>
      <c r="AE111" s="37"/>
      <c r="AR111" s="222" t="s">
        <v>144</v>
      </c>
      <c r="AT111" s="222" t="s">
        <v>139</v>
      </c>
      <c r="AU111" s="222" t="s">
        <v>82</v>
      </c>
      <c r="AY111" s="16" t="s">
        <v>136</v>
      </c>
      <c r="BE111" s="223">
        <f>IF(N111="základní",J111,0)</f>
        <v>0</v>
      </c>
      <c r="BF111" s="223">
        <f>IF(N111="snížená",J111,0)</f>
        <v>0</v>
      </c>
      <c r="BG111" s="223">
        <f>IF(N111="zákl. přenesená",J111,0)</f>
        <v>0</v>
      </c>
      <c r="BH111" s="223">
        <f>IF(N111="sníž. přenesená",J111,0)</f>
        <v>0</v>
      </c>
      <c r="BI111" s="223">
        <f>IF(N111="nulová",J111,0)</f>
        <v>0</v>
      </c>
      <c r="BJ111" s="16" t="s">
        <v>80</v>
      </c>
      <c r="BK111" s="223">
        <f>ROUND(I111*H111,2)</f>
        <v>0</v>
      </c>
      <c r="BL111" s="16" t="s">
        <v>144</v>
      </c>
      <c r="BM111" s="222" t="s">
        <v>208</v>
      </c>
    </row>
    <row r="112" s="2" customFormat="1">
      <c r="A112" s="37"/>
      <c r="B112" s="38"/>
      <c r="C112" s="39"/>
      <c r="D112" s="263" t="s">
        <v>663</v>
      </c>
      <c r="E112" s="39"/>
      <c r="F112" s="264" t="s">
        <v>899</v>
      </c>
      <c r="G112" s="39"/>
      <c r="H112" s="39"/>
      <c r="I112" s="265"/>
      <c r="J112" s="39"/>
      <c r="K112" s="39"/>
      <c r="L112" s="43"/>
      <c r="M112" s="266"/>
      <c r="N112" s="267"/>
      <c r="O112" s="83"/>
      <c r="P112" s="83"/>
      <c r="Q112" s="83"/>
      <c r="R112" s="83"/>
      <c r="S112" s="83"/>
      <c r="T112" s="84"/>
      <c r="U112" s="37"/>
      <c r="V112" s="37"/>
      <c r="W112" s="37"/>
      <c r="X112" s="37"/>
      <c r="Y112" s="37"/>
      <c r="Z112" s="37"/>
      <c r="AA112" s="37"/>
      <c r="AB112" s="37"/>
      <c r="AC112" s="37"/>
      <c r="AD112" s="37"/>
      <c r="AE112" s="37"/>
      <c r="AT112" s="16" t="s">
        <v>663</v>
      </c>
      <c r="AU112" s="16" t="s">
        <v>82</v>
      </c>
    </row>
    <row r="113" s="13" customFormat="1">
      <c r="A113" s="13"/>
      <c r="B113" s="224"/>
      <c r="C113" s="225"/>
      <c r="D113" s="226" t="s">
        <v>146</v>
      </c>
      <c r="E113" s="227" t="s">
        <v>19</v>
      </c>
      <c r="F113" s="228" t="s">
        <v>900</v>
      </c>
      <c r="G113" s="225"/>
      <c r="H113" s="229">
        <v>60</v>
      </c>
      <c r="I113" s="230"/>
      <c r="J113" s="225"/>
      <c r="K113" s="225"/>
      <c r="L113" s="231"/>
      <c r="M113" s="232"/>
      <c r="N113" s="233"/>
      <c r="O113" s="233"/>
      <c r="P113" s="233"/>
      <c r="Q113" s="233"/>
      <c r="R113" s="233"/>
      <c r="S113" s="233"/>
      <c r="T113" s="234"/>
      <c r="U113" s="13"/>
      <c r="V113" s="13"/>
      <c r="W113" s="13"/>
      <c r="X113" s="13"/>
      <c r="Y113" s="13"/>
      <c r="Z113" s="13"/>
      <c r="AA113" s="13"/>
      <c r="AB113" s="13"/>
      <c r="AC113" s="13"/>
      <c r="AD113" s="13"/>
      <c r="AE113" s="13"/>
      <c r="AT113" s="235" t="s">
        <v>146</v>
      </c>
      <c r="AU113" s="235" t="s">
        <v>82</v>
      </c>
      <c r="AV113" s="13" t="s">
        <v>82</v>
      </c>
      <c r="AW113" s="13" t="s">
        <v>33</v>
      </c>
      <c r="AX113" s="13" t="s">
        <v>72</v>
      </c>
      <c r="AY113" s="235" t="s">
        <v>136</v>
      </c>
    </row>
    <row r="114" s="14" customFormat="1">
      <c r="A114" s="14"/>
      <c r="B114" s="236"/>
      <c r="C114" s="237"/>
      <c r="D114" s="226" t="s">
        <v>146</v>
      </c>
      <c r="E114" s="238" t="s">
        <v>19</v>
      </c>
      <c r="F114" s="239" t="s">
        <v>158</v>
      </c>
      <c r="G114" s="237"/>
      <c r="H114" s="240">
        <v>60</v>
      </c>
      <c r="I114" s="241"/>
      <c r="J114" s="237"/>
      <c r="K114" s="237"/>
      <c r="L114" s="242"/>
      <c r="M114" s="243"/>
      <c r="N114" s="244"/>
      <c r="O114" s="244"/>
      <c r="P114" s="244"/>
      <c r="Q114" s="244"/>
      <c r="R114" s="244"/>
      <c r="S114" s="244"/>
      <c r="T114" s="245"/>
      <c r="U114" s="14"/>
      <c r="V114" s="14"/>
      <c r="W114" s="14"/>
      <c r="X114" s="14"/>
      <c r="Y114" s="14"/>
      <c r="Z114" s="14"/>
      <c r="AA114" s="14"/>
      <c r="AB114" s="14"/>
      <c r="AC114" s="14"/>
      <c r="AD114" s="14"/>
      <c r="AE114" s="14"/>
      <c r="AT114" s="246" t="s">
        <v>146</v>
      </c>
      <c r="AU114" s="246" t="s">
        <v>82</v>
      </c>
      <c r="AV114" s="14" t="s">
        <v>144</v>
      </c>
      <c r="AW114" s="14" t="s">
        <v>33</v>
      </c>
      <c r="AX114" s="14" t="s">
        <v>80</v>
      </c>
      <c r="AY114" s="246" t="s">
        <v>136</v>
      </c>
    </row>
    <row r="115" s="12" customFormat="1" ht="22.8" customHeight="1">
      <c r="A115" s="12"/>
      <c r="B115" s="195"/>
      <c r="C115" s="196"/>
      <c r="D115" s="197" t="s">
        <v>71</v>
      </c>
      <c r="E115" s="209" t="s">
        <v>82</v>
      </c>
      <c r="F115" s="209" t="s">
        <v>715</v>
      </c>
      <c r="G115" s="196"/>
      <c r="H115" s="196"/>
      <c r="I115" s="199"/>
      <c r="J115" s="210">
        <f>BK115</f>
        <v>0</v>
      </c>
      <c r="K115" s="196"/>
      <c r="L115" s="201"/>
      <c r="M115" s="202"/>
      <c r="N115" s="203"/>
      <c r="O115" s="203"/>
      <c r="P115" s="204">
        <f>SUM(P116:P136)</f>
        <v>0</v>
      </c>
      <c r="Q115" s="203"/>
      <c r="R115" s="204">
        <f>SUM(R116:R136)</f>
        <v>72.973826960959997</v>
      </c>
      <c r="S115" s="203"/>
      <c r="T115" s="205">
        <f>SUM(T116:T136)</f>
        <v>0</v>
      </c>
      <c r="U115" s="12"/>
      <c r="V115" s="12"/>
      <c r="W115" s="12"/>
      <c r="X115" s="12"/>
      <c r="Y115" s="12"/>
      <c r="Z115" s="12"/>
      <c r="AA115" s="12"/>
      <c r="AB115" s="12"/>
      <c r="AC115" s="12"/>
      <c r="AD115" s="12"/>
      <c r="AE115" s="12"/>
      <c r="AR115" s="206" t="s">
        <v>80</v>
      </c>
      <c r="AT115" s="207" t="s">
        <v>71</v>
      </c>
      <c r="AU115" s="207" t="s">
        <v>80</v>
      </c>
      <c r="AY115" s="206" t="s">
        <v>136</v>
      </c>
      <c r="BK115" s="208">
        <f>SUM(BK116:BK136)</f>
        <v>0</v>
      </c>
    </row>
    <row r="116" s="2" customFormat="1" ht="24.15" customHeight="1">
      <c r="A116" s="37"/>
      <c r="B116" s="38"/>
      <c r="C116" s="211" t="s">
        <v>178</v>
      </c>
      <c r="D116" s="211" t="s">
        <v>139</v>
      </c>
      <c r="E116" s="212" t="s">
        <v>901</v>
      </c>
      <c r="F116" s="213" t="s">
        <v>902</v>
      </c>
      <c r="G116" s="214" t="s">
        <v>251</v>
      </c>
      <c r="H116" s="215">
        <v>2.2400000000000002</v>
      </c>
      <c r="I116" s="216"/>
      <c r="J116" s="217">
        <f>ROUND(I116*H116,2)</f>
        <v>0</v>
      </c>
      <c r="K116" s="213" t="s">
        <v>662</v>
      </c>
      <c r="L116" s="43"/>
      <c r="M116" s="218" t="s">
        <v>19</v>
      </c>
      <c r="N116" s="219" t="s">
        <v>43</v>
      </c>
      <c r="O116" s="83"/>
      <c r="P116" s="220">
        <f>O116*H116</f>
        <v>0</v>
      </c>
      <c r="Q116" s="220">
        <v>2.1600000000000001</v>
      </c>
      <c r="R116" s="220">
        <f>Q116*H116</f>
        <v>4.8384000000000009</v>
      </c>
      <c r="S116" s="220">
        <v>0</v>
      </c>
      <c r="T116" s="221">
        <f>S116*H116</f>
        <v>0</v>
      </c>
      <c r="U116" s="37"/>
      <c r="V116" s="37"/>
      <c r="W116" s="37"/>
      <c r="X116" s="37"/>
      <c r="Y116" s="37"/>
      <c r="Z116" s="37"/>
      <c r="AA116" s="37"/>
      <c r="AB116" s="37"/>
      <c r="AC116" s="37"/>
      <c r="AD116" s="37"/>
      <c r="AE116" s="37"/>
      <c r="AR116" s="222" t="s">
        <v>144</v>
      </c>
      <c r="AT116" s="222" t="s">
        <v>139</v>
      </c>
      <c r="AU116" s="222" t="s">
        <v>82</v>
      </c>
      <c r="AY116" s="16" t="s">
        <v>136</v>
      </c>
      <c r="BE116" s="223">
        <f>IF(N116="základní",J116,0)</f>
        <v>0</v>
      </c>
      <c r="BF116" s="223">
        <f>IF(N116="snížená",J116,0)</f>
        <v>0</v>
      </c>
      <c r="BG116" s="223">
        <f>IF(N116="zákl. přenesená",J116,0)</f>
        <v>0</v>
      </c>
      <c r="BH116" s="223">
        <f>IF(N116="sníž. přenesená",J116,0)</f>
        <v>0</v>
      </c>
      <c r="BI116" s="223">
        <f>IF(N116="nulová",J116,0)</f>
        <v>0</v>
      </c>
      <c r="BJ116" s="16" t="s">
        <v>80</v>
      </c>
      <c r="BK116" s="223">
        <f>ROUND(I116*H116,2)</f>
        <v>0</v>
      </c>
      <c r="BL116" s="16" t="s">
        <v>144</v>
      </c>
      <c r="BM116" s="222" t="s">
        <v>218</v>
      </c>
    </row>
    <row r="117" s="2" customFormat="1">
      <c r="A117" s="37"/>
      <c r="B117" s="38"/>
      <c r="C117" s="39"/>
      <c r="D117" s="263" t="s">
        <v>663</v>
      </c>
      <c r="E117" s="39"/>
      <c r="F117" s="264" t="s">
        <v>903</v>
      </c>
      <c r="G117" s="39"/>
      <c r="H117" s="39"/>
      <c r="I117" s="265"/>
      <c r="J117" s="39"/>
      <c r="K117" s="39"/>
      <c r="L117" s="43"/>
      <c r="M117" s="266"/>
      <c r="N117" s="267"/>
      <c r="O117" s="83"/>
      <c r="P117" s="83"/>
      <c r="Q117" s="83"/>
      <c r="R117" s="83"/>
      <c r="S117" s="83"/>
      <c r="T117" s="84"/>
      <c r="U117" s="37"/>
      <c r="V117" s="37"/>
      <c r="W117" s="37"/>
      <c r="X117" s="37"/>
      <c r="Y117" s="37"/>
      <c r="Z117" s="37"/>
      <c r="AA117" s="37"/>
      <c r="AB117" s="37"/>
      <c r="AC117" s="37"/>
      <c r="AD117" s="37"/>
      <c r="AE117" s="37"/>
      <c r="AT117" s="16" t="s">
        <v>663</v>
      </c>
      <c r="AU117" s="16" t="s">
        <v>82</v>
      </c>
    </row>
    <row r="118" s="13" customFormat="1">
      <c r="A118" s="13"/>
      <c r="B118" s="224"/>
      <c r="C118" s="225"/>
      <c r="D118" s="226" t="s">
        <v>146</v>
      </c>
      <c r="E118" s="227" t="s">
        <v>19</v>
      </c>
      <c r="F118" s="228" t="s">
        <v>904</v>
      </c>
      <c r="G118" s="225"/>
      <c r="H118" s="229">
        <v>2.2400000000000002</v>
      </c>
      <c r="I118" s="230"/>
      <c r="J118" s="225"/>
      <c r="K118" s="225"/>
      <c r="L118" s="231"/>
      <c r="M118" s="232"/>
      <c r="N118" s="233"/>
      <c r="O118" s="233"/>
      <c r="P118" s="233"/>
      <c r="Q118" s="233"/>
      <c r="R118" s="233"/>
      <c r="S118" s="233"/>
      <c r="T118" s="234"/>
      <c r="U118" s="13"/>
      <c r="V118" s="13"/>
      <c r="W118" s="13"/>
      <c r="X118" s="13"/>
      <c r="Y118" s="13"/>
      <c r="Z118" s="13"/>
      <c r="AA118" s="13"/>
      <c r="AB118" s="13"/>
      <c r="AC118" s="13"/>
      <c r="AD118" s="13"/>
      <c r="AE118" s="13"/>
      <c r="AT118" s="235" t="s">
        <v>146</v>
      </c>
      <c r="AU118" s="235" t="s">
        <v>82</v>
      </c>
      <c r="AV118" s="13" t="s">
        <v>82</v>
      </c>
      <c r="AW118" s="13" t="s">
        <v>33</v>
      </c>
      <c r="AX118" s="13" t="s">
        <v>72</v>
      </c>
      <c r="AY118" s="235" t="s">
        <v>136</v>
      </c>
    </row>
    <row r="119" s="14" customFormat="1">
      <c r="A119" s="14"/>
      <c r="B119" s="236"/>
      <c r="C119" s="237"/>
      <c r="D119" s="226" t="s">
        <v>146</v>
      </c>
      <c r="E119" s="238" t="s">
        <v>19</v>
      </c>
      <c r="F119" s="239" t="s">
        <v>158</v>
      </c>
      <c r="G119" s="237"/>
      <c r="H119" s="240">
        <v>2.2400000000000002</v>
      </c>
      <c r="I119" s="241"/>
      <c r="J119" s="237"/>
      <c r="K119" s="237"/>
      <c r="L119" s="242"/>
      <c r="M119" s="243"/>
      <c r="N119" s="244"/>
      <c r="O119" s="244"/>
      <c r="P119" s="244"/>
      <c r="Q119" s="244"/>
      <c r="R119" s="244"/>
      <c r="S119" s="244"/>
      <c r="T119" s="245"/>
      <c r="U119" s="14"/>
      <c r="V119" s="14"/>
      <c r="W119" s="14"/>
      <c r="X119" s="14"/>
      <c r="Y119" s="14"/>
      <c r="Z119" s="14"/>
      <c r="AA119" s="14"/>
      <c r="AB119" s="14"/>
      <c r="AC119" s="14"/>
      <c r="AD119" s="14"/>
      <c r="AE119" s="14"/>
      <c r="AT119" s="246" t="s">
        <v>146</v>
      </c>
      <c r="AU119" s="246" t="s">
        <v>82</v>
      </c>
      <c r="AV119" s="14" t="s">
        <v>144</v>
      </c>
      <c r="AW119" s="14" t="s">
        <v>33</v>
      </c>
      <c r="AX119" s="14" t="s">
        <v>80</v>
      </c>
      <c r="AY119" s="246" t="s">
        <v>136</v>
      </c>
    </row>
    <row r="120" s="2" customFormat="1" ht="24.15" customHeight="1">
      <c r="A120" s="37"/>
      <c r="B120" s="38"/>
      <c r="C120" s="211" t="s">
        <v>186</v>
      </c>
      <c r="D120" s="211" t="s">
        <v>139</v>
      </c>
      <c r="E120" s="212" t="s">
        <v>905</v>
      </c>
      <c r="F120" s="213" t="s">
        <v>906</v>
      </c>
      <c r="G120" s="214" t="s">
        <v>251</v>
      </c>
      <c r="H120" s="215">
        <v>24</v>
      </c>
      <c r="I120" s="216"/>
      <c r="J120" s="217">
        <f>ROUND(I120*H120,2)</f>
        <v>0</v>
      </c>
      <c r="K120" s="213" t="s">
        <v>662</v>
      </c>
      <c r="L120" s="43"/>
      <c r="M120" s="218" t="s">
        <v>19</v>
      </c>
      <c r="N120" s="219" t="s">
        <v>43</v>
      </c>
      <c r="O120" s="83"/>
      <c r="P120" s="220">
        <f>O120*H120</f>
        <v>0</v>
      </c>
      <c r="Q120" s="220">
        <v>1.98</v>
      </c>
      <c r="R120" s="220">
        <f>Q120*H120</f>
        <v>47.519999999999996</v>
      </c>
      <c r="S120" s="220">
        <v>0</v>
      </c>
      <c r="T120" s="221">
        <f>S120*H120</f>
        <v>0</v>
      </c>
      <c r="U120" s="37"/>
      <c r="V120" s="37"/>
      <c r="W120" s="37"/>
      <c r="X120" s="37"/>
      <c r="Y120" s="37"/>
      <c r="Z120" s="37"/>
      <c r="AA120" s="37"/>
      <c r="AB120" s="37"/>
      <c r="AC120" s="37"/>
      <c r="AD120" s="37"/>
      <c r="AE120" s="37"/>
      <c r="AR120" s="222" t="s">
        <v>144</v>
      </c>
      <c r="AT120" s="222" t="s">
        <v>139</v>
      </c>
      <c r="AU120" s="222" t="s">
        <v>82</v>
      </c>
      <c r="AY120" s="16" t="s">
        <v>136</v>
      </c>
      <c r="BE120" s="223">
        <f>IF(N120="základní",J120,0)</f>
        <v>0</v>
      </c>
      <c r="BF120" s="223">
        <f>IF(N120="snížená",J120,0)</f>
        <v>0</v>
      </c>
      <c r="BG120" s="223">
        <f>IF(N120="zákl. přenesená",J120,0)</f>
        <v>0</v>
      </c>
      <c r="BH120" s="223">
        <f>IF(N120="sníž. přenesená",J120,0)</f>
        <v>0</v>
      </c>
      <c r="BI120" s="223">
        <f>IF(N120="nulová",J120,0)</f>
        <v>0</v>
      </c>
      <c r="BJ120" s="16" t="s">
        <v>80</v>
      </c>
      <c r="BK120" s="223">
        <f>ROUND(I120*H120,2)</f>
        <v>0</v>
      </c>
      <c r="BL120" s="16" t="s">
        <v>144</v>
      </c>
      <c r="BM120" s="222" t="s">
        <v>226</v>
      </c>
    </row>
    <row r="121" s="2" customFormat="1">
      <c r="A121" s="37"/>
      <c r="B121" s="38"/>
      <c r="C121" s="39"/>
      <c r="D121" s="263" t="s">
        <v>663</v>
      </c>
      <c r="E121" s="39"/>
      <c r="F121" s="264" t="s">
        <v>907</v>
      </c>
      <c r="G121" s="39"/>
      <c r="H121" s="39"/>
      <c r="I121" s="265"/>
      <c r="J121" s="39"/>
      <c r="K121" s="39"/>
      <c r="L121" s="43"/>
      <c r="M121" s="266"/>
      <c r="N121" s="267"/>
      <c r="O121" s="83"/>
      <c r="P121" s="83"/>
      <c r="Q121" s="83"/>
      <c r="R121" s="83"/>
      <c r="S121" s="83"/>
      <c r="T121" s="84"/>
      <c r="U121" s="37"/>
      <c r="V121" s="37"/>
      <c r="W121" s="37"/>
      <c r="X121" s="37"/>
      <c r="Y121" s="37"/>
      <c r="Z121" s="37"/>
      <c r="AA121" s="37"/>
      <c r="AB121" s="37"/>
      <c r="AC121" s="37"/>
      <c r="AD121" s="37"/>
      <c r="AE121" s="37"/>
      <c r="AT121" s="16" t="s">
        <v>663</v>
      </c>
      <c r="AU121" s="16" t="s">
        <v>82</v>
      </c>
    </row>
    <row r="122" s="13" customFormat="1">
      <c r="A122" s="13"/>
      <c r="B122" s="224"/>
      <c r="C122" s="225"/>
      <c r="D122" s="226" t="s">
        <v>146</v>
      </c>
      <c r="E122" s="227" t="s">
        <v>19</v>
      </c>
      <c r="F122" s="228" t="s">
        <v>908</v>
      </c>
      <c r="G122" s="225"/>
      <c r="H122" s="229">
        <v>24</v>
      </c>
      <c r="I122" s="230"/>
      <c r="J122" s="225"/>
      <c r="K122" s="225"/>
      <c r="L122" s="231"/>
      <c r="M122" s="232"/>
      <c r="N122" s="233"/>
      <c r="O122" s="233"/>
      <c r="P122" s="233"/>
      <c r="Q122" s="233"/>
      <c r="R122" s="233"/>
      <c r="S122" s="233"/>
      <c r="T122" s="234"/>
      <c r="U122" s="13"/>
      <c r="V122" s="13"/>
      <c r="W122" s="13"/>
      <c r="X122" s="13"/>
      <c r="Y122" s="13"/>
      <c r="Z122" s="13"/>
      <c r="AA122" s="13"/>
      <c r="AB122" s="13"/>
      <c r="AC122" s="13"/>
      <c r="AD122" s="13"/>
      <c r="AE122" s="13"/>
      <c r="AT122" s="235" t="s">
        <v>146</v>
      </c>
      <c r="AU122" s="235" t="s">
        <v>82</v>
      </c>
      <c r="AV122" s="13" t="s">
        <v>82</v>
      </c>
      <c r="AW122" s="13" t="s">
        <v>33</v>
      </c>
      <c r="AX122" s="13" t="s">
        <v>72</v>
      </c>
      <c r="AY122" s="235" t="s">
        <v>136</v>
      </c>
    </row>
    <row r="123" s="14" customFormat="1">
      <c r="A123" s="14"/>
      <c r="B123" s="236"/>
      <c r="C123" s="237"/>
      <c r="D123" s="226" t="s">
        <v>146</v>
      </c>
      <c r="E123" s="238" t="s">
        <v>19</v>
      </c>
      <c r="F123" s="239" t="s">
        <v>158</v>
      </c>
      <c r="G123" s="237"/>
      <c r="H123" s="240">
        <v>24</v>
      </c>
      <c r="I123" s="241"/>
      <c r="J123" s="237"/>
      <c r="K123" s="237"/>
      <c r="L123" s="242"/>
      <c r="M123" s="243"/>
      <c r="N123" s="244"/>
      <c r="O123" s="244"/>
      <c r="P123" s="244"/>
      <c r="Q123" s="244"/>
      <c r="R123" s="244"/>
      <c r="S123" s="244"/>
      <c r="T123" s="245"/>
      <c r="U123" s="14"/>
      <c r="V123" s="14"/>
      <c r="W123" s="14"/>
      <c r="X123" s="14"/>
      <c r="Y123" s="14"/>
      <c r="Z123" s="14"/>
      <c r="AA123" s="14"/>
      <c r="AB123" s="14"/>
      <c r="AC123" s="14"/>
      <c r="AD123" s="14"/>
      <c r="AE123" s="14"/>
      <c r="AT123" s="246" t="s">
        <v>146</v>
      </c>
      <c r="AU123" s="246" t="s">
        <v>82</v>
      </c>
      <c r="AV123" s="14" t="s">
        <v>144</v>
      </c>
      <c r="AW123" s="14" t="s">
        <v>33</v>
      </c>
      <c r="AX123" s="14" t="s">
        <v>80</v>
      </c>
      <c r="AY123" s="246" t="s">
        <v>136</v>
      </c>
    </row>
    <row r="124" s="2" customFormat="1" ht="24.15" customHeight="1">
      <c r="A124" s="37"/>
      <c r="B124" s="38"/>
      <c r="C124" s="211" t="s">
        <v>191</v>
      </c>
      <c r="D124" s="211" t="s">
        <v>139</v>
      </c>
      <c r="E124" s="212" t="s">
        <v>909</v>
      </c>
      <c r="F124" s="213" t="s">
        <v>910</v>
      </c>
      <c r="G124" s="214" t="s">
        <v>251</v>
      </c>
      <c r="H124" s="215">
        <v>2.2400000000000002</v>
      </c>
      <c r="I124" s="216"/>
      <c r="J124" s="217">
        <f>ROUND(I124*H124,2)</f>
        <v>0</v>
      </c>
      <c r="K124" s="213" t="s">
        <v>662</v>
      </c>
      <c r="L124" s="43"/>
      <c r="M124" s="218" t="s">
        <v>19</v>
      </c>
      <c r="N124" s="219" t="s">
        <v>43</v>
      </c>
      <c r="O124" s="83"/>
      <c r="P124" s="220">
        <f>O124*H124</f>
        <v>0</v>
      </c>
      <c r="Q124" s="220">
        <v>2.5018722040000001</v>
      </c>
      <c r="R124" s="220">
        <f>Q124*H124</f>
        <v>5.604193736960001</v>
      </c>
      <c r="S124" s="220">
        <v>0</v>
      </c>
      <c r="T124" s="221">
        <f>S124*H124</f>
        <v>0</v>
      </c>
      <c r="U124" s="37"/>
      <c r="V124" s="37"/>
      <c r="W124" s="37"/>
      <c r="X124" s="37"/>
      <c r="Y124" s="37"/>
      <c r="Z124" s="37"/>
      <c r="AA124" s="37"/>
      <c r="AB124" s="37"/>
      <c r="AC124" s="37"/>
      <c r="AD124" s="37"/>
      <c r="AE124" s="37"/>
      <c r="AR124" s="222" t="s">
        <v>144</v>
      </c>
      <c r="AT124" s="222" t="s">
        <v>139</v>
      </c>
      <c r="AU124" s="222" t="s">
        <v>82</v>
      </c>
      <c r="AY124" s="16" t="s">
        <v>136</v>
      </c>
      <c r="BE124" s="223">
        <f>IF(N124="základní",J124,0)</f>
        <v>0</v>
      </c>
      <c r="BF124" s="223">
        <f>IF(N124="snížená",J124,0)</f>
        <v>0</v>
      </c>
      <c r="BG124" s="223">
        <f>IF(N124="zákl. přenesená",J124,0)</f>
        <v>0</v>
      </c>
      <c r="BH124" s="223">
        <f>IF(N124="sníž. přenesená",J124,0)</f>
        <v>0</v>
      </c>
      <c r="BI124" s="223">
        <f>IF(N124="nulová",J124,0)</f>
        <v>0</v>
      </c>
      <c r="BJ124" s="16" t="s">
        <v>80</v>
      </c>
      <c r="BK124" s="223">
        <f>ROUND(I124*H124,2)</f>
        <v>0</v>
      </c>
      <c r="BL124" s="16" t="s">
        <v>144</v>
      </c>
      <c r="BM124" s="222" t="s">
        <v>235</v>
      </c>
    </row>
    <row r="125" s="2" customFormat="1">
      <c r="A125" s="37"/>
      <c r="B125" s="38"/>
      <c r="C125" s="39"/>
      <c r="D125" s="263" t="s">
        <v>663</v>
      </c>
      <c r="E125" s="39"/>
      <c r="F125" s="264" t="s">
        <v>911</v>
      </c>
      <c r="G125" s="39"/>
      <c r="H125" s="39"/>
      <c r="I125" s="265"/>
      <c r="J125" s="39"/>
      <c r="K125" s="39"/>
      <c r="L125" s="43"/>
      <c r="M125" s="266"/>
      <c r="N125" s="267"/>
      <c r="O125" s="83"/>
      <c r="P125" s="83"/>
      <c r="Q125" s="83"/>
      <c r="R125" s="83"/>
      <c r="S125" s="83"/>
      <c r="T125" s="84"/>
      <c r="U125" s="37"/>
      <c r="V125" s="37"/>
      <c r="W125" s="37"/>
      <c r="X125" s="37"/>
      <c r="Y125" s="37"/>
      <c r="Z125" s="37"/>
      <c r="AA125" s="37"/>
      <c r="AB125" s="37"/>
      <c r="AC125" s="37"/>
      <c r="AD125" s="37"/>
      <c r="AE125" s="37"/>
      <c r="AT125" s="16" t="s">
        <v>663</v>
      </c>
      <c r="AU125" s="16" t="s">
        <v>82</v>
      </c>
    </row>
    <row r="126" s="13" customFormat="1">
      <c r="A126" s="13"/>
      <c r="B126" s="224"/>
      <c r="C126" s="225"/>
      <c r="D126" s="226" t="s">
        <v>146</v>
      </c>
      <c r="E126" s="227" t="s">
        <v>19</v>
      </c>
      <c r="F126" s="228" t="s">
        <v>912</v>
      </c>
      <c r="G126" s="225"/>
      <c r="H126" s="229">
        <v>2.2400000000000002</v>
      </c>
      <c r="I126" s="230"/>
      <c r="J126" s="225"/>
      <c r="K126" s="225"/>
      <c r="L126" s="231"/>
      <c r="M126" s="232"/>
      <c r="N126" s="233"/>
      <c r="O126" s="233"/>
      <c r="P126" s="233"/>
      <c r="Q126" s="233"/>
      <c r="R126" s="233"/>
      <c r="S126" s="233"/>
      <c r="T126" s="234"/>
      <c r="U126" s="13"/>
      <c r="V126" s="13"/>
      <c r="W126" s="13"/>
      <c r="X126" s="13"/>
      <c r="Y126" s="13"/>
      <c r="Z126" s="13"/>
      <c r="AA126" s="13"/>
      <c r="AB126" s="13"/>
      <c r="AC126" s="13"/>
      <c r="AD126" s="13"/>
      <c r="AE126" s="13"/>
      <c r="AT126" s="235" t="s">
        <v>146</v>
      </c>
      <c r="AU126" s="235" t="s">
        <v>82</v>
      </c>
      <c r="AV126" s="13" t="s">
        <v>82</v>
      </c>
      <c r="AW126" s="13" t="s">
        <v>33</v>
      </c>
      <c r="AX126" s="13" t="s">
        <v>72</v>
      </c>
      <c r="AY126" s="235" t="s">
        <v>136</v>
      </c>
    </row>
    <row r="127" s="14" customFormat="1">
      <c r="A127" s="14"/>
      <c r="B127" s="236"/>
      <c r="C127" s="237"/>
      <c r="D127" s="226" t="s">
        <v>146</v>
      </c>
      <c r="E127" s="238" t="s">
        <v>19</v>
      </c>
      <c r="F127" s="239" t="s">
        <v>158</v>
      </c>
      <c r="G127" s="237"/>
      <c r="H127" s="240">
        <v>2.2400000000000002</v>
      </c>
      <c r="I127" s="241"/>
      <c r="J127" s="237"/>
      <c r="K127" s="237"/>
      <c r="L127" s="242"/>
      <c r="M127" s="243"/>
      <c r="N127" s="244"/>
      <c r="O127" s="244"/>
      <c r="P127" s="244"/>
      <c r="Q127" s="244"/>
      <c r="R127" s="244"/>
      <c r="S127" s="244"/>
      <c r="T127" s="245"/>
      <c r="U127" s="14"/>
      <c r="V127" s="14"/>
      <c r="W127" s="14"/>
      <c r="X127" s="14"/>
      <c r="Y127" s="14"/>
      <c r="Z127" s="14"/>
      <c r="AA127" s="14"/>
      <c r="AB127" s="14"/>
      <c r="AC127" s="14"/>
      <c r="AD127" s="14"/>
      <c r="AE127" s="14"/>
      <c r="AT127" s="246" t="s">
        <v>146</v>
      </c>
      <c r="AU127" s="246" t="s">
        <v>82</v>
      </c>
      <c r="AV127" s="14" t="s">
        <v>144</v>
      </c>
      <c r="AW127" s="14" t="s">
        <v>33</v>
      </c>
      <c r="AX127" s="14" t="s">
        <v>80</v>
      </c>
      <c r="AY127" s="246" t="s">
        <v>136</v>
      </c>
    </row>
    <row r="128" s="2" customFormat="1" ht="24.15" customHeight="1">
      <c r="A128" s="37"/>
      <c r="B128" s="38"/>
      <c r="C128" s="211" t="s">
        <v>196</v>
      </c>
      <c r="D128" s="211" t="s">
        <v>139</v>
      </c>
      <c r="E128" s="212" t="s">
        <v>716</v>
      </c>
      <c r="F128" s="213" t="s">
        <v>717</v>
      </c>
      <c r="G128" s="214" t="s">
        <v>251</v>
      </c>
      <c r="H128" s="215">
        <v>6</v>
      </c>
      <c r="I128" s="216"/>
      <c r="J128" s="217">
        <f>ROUND(I128*H128,2)</f>
        <v>0</v>
      </c>
      <c r="K128" s="213" t="s">
        <v>662</v>
      </c>
      <c r="L128" s="43"/>
      <c r="M128" s="218" t="s">
        <v>19</v>
      </c>
      <c r="N128" s="219" t="s">
        <v>43</v>
      </c>
      <c r="O128" s="83"/>
      <c r="P128" s="220">
        <f>O128*H128</f>
        <v>0</v>
      </c>
      <c r="Q128" s="220">
        <v>2.5018722040000001</v>
      </c>
      <c r="R128" s="220">
        <f>Q128*H128</f>
        <v>15.011233224000002</v>
      </c>
      <c r="S128" s="220">
        <v>0</v>
      </c>
      <c r="T128" s="221">
        <f>S128*H128</f>
        <v>0</v>
      </c>
      <c r="U128" s="37"/>
      <c r="V128" s="37"/>
      <c r="W128" s="37"/>
      <c r="X128" s="37"/>
      <c r="Y128" s="37"/>
      <c r="Z128" s="37"/>
      <c r="AA128" s="37"/>
      <c r="AB128" s="37"/>
      <c r="AC128" s="37"/>
      <c r="AD128" s="37"/>
      <c r="AE128" s="37"/>
      <c r="AR128" s="222" t="s">
        <v>144</v>
      </c>
      <c r="AT128" s="222" t="s">
        <v>139</v>
      </c>
      <c r="AU128" s="222" t="s">
        <v>82</v>
      </c>
      <c r="AY128" s="16" t="s">
        <v>136</v>
      </c>
      <c r="BE128" s="223">
        <f>IF(N128="základní",J128,0)</f>
        <v>0</v>
      </c>
      <c r="BF128" s="223">
        <f>IF(N128="snížená",J128,0)</f>
        <v>0</v>
      </c>
      <c r="BG128" s="223">
        <f>IF(N128="zákl. přenesená",J128,0)</f>
        <v>0</v>
      </c>
      <c r="BH128" s="223">
        <f>IF(N128="sníž. přenesená",J128,0)</f>
        <v>0</v>
      </c>
      <c r="BI128" s="223">
        <f>IF(N128="nulová",J128,0)</f>
        <v>0</v>
      </c>
      <c r="BJ128" s="16" t="s">
        <v>80</v>
      </c>
      <c r="BK128" s="223">
        <f>ROUND(I128*H128,2)</f>
        <v>0</v>
      </c>
      <c r="BL128" s="16" t="s">
        <v>144</v>
      </c>
      <c r="BM128" s="222" t="s">
        <v>243</v>
      </c>
    </row>
    <row r="129" s="2" customFormat="1">
      <c r="A129" s="37"/>
      <c r="B129" s="38"/>
      <c r="C129" s="39"/>
      <c r="D129" s="263" t="s">
        <v>663</v>
      </c>
      <c r="E129" s="39"/>
      <c r="F129" s="264" t="s">
        <v>718</v>
      </c>
      <c r="G129" s="39"/>
      <c r="H129" s="39"/>
      <c r="I129" s="265"/>
      <c r="J129" s="39"/>
      <c r="K129" s="39"/>
      <c r="L129" s="43"/>
      <c r="M129" s="266"/>
      <c r="N129" s="267"/>
      <c r="O129" s="83"/>
      <c r="P129" s="83"/>
      <c r="Q129" s="83"/>
      <c r="R129" s="83"/>
      <c r="S129" s="83"/>
      <c r="T129" s="84"/>
      <c r="U129" s="37"/>
      <c r="V129" s="37"/>
      <c r="W129" s="37"/>
      <c r="X129" s="37"/>
      <c r="Y129" s="37"/>
      <c r="Z129" s="37"/>
      <c r="AA129" s="37"/>
      <c r="AB129" s="37"/>
      <c r="AC129" s="37"/>
      <c r="AD129" s="37"/>
      <c r="AE129" s="37"/>
      <c r="AT129" s="16" t="s">
        <v>663</v>
      </c>
      <c r="AU129" s="16" t="s">
        <v>82</v>
      </c>
    </row>
    <row r="130" s="13" customFormat="1">
      <c r="A130" s="13"/>
      <c r="B130" s="224"/>
      <c r="C130" s="225"/>
      <c r="D130" s="226" t="s">
        <v>146</v>
      </c>
      <c r="E130" s="227" t="s">
        <v>19</v>
      </c>
      <c r="F130" s="228" t="s">
        <v>913</v>
      </c>
      <c r="G130" s="225"/>
      <c r="H130" s="229">
        <v>6</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82</v>
      </c>
      <c r="AV130" s="13" t="s">
        <v>82</v>
      </c>
      <c r="AW130" s="13" t="s">
        <v>33</v>
      </c>
      <c r="AX130" s="13" t="s">
        <v>72</v>
      </c>
      <c r="AY130" s="235" t="s">
        <v>136</v>
      </c>
    </row>
    <row r="131" s="14" customFormat="1">
      <c r="A131" s="14"/>
      <c r="B131" s="236"/>
      <c r="C131" s="237"/>
      <c r="D131" s="226" t="s">
        <v>146</v>
      </c>
      <c r="E131" s="238" t="s">
        <v>19</v>
      </c>
      <c r="F131" s="239" t="s">
        <v>158</v>
      </c>
      <c r="G131" s="237"/>
      <c r="H131" s="240">
        <v>6</v>
      </c>
      <c r="I131" s="241"/>
      <c r="J131" s="237"/>
      <c r="K131" s="237"/>
      <c r="L131" s="242"/>
      <c r="M131" s="243"/>
      <c r="N131" s="244"/>
      <c r="O131" s="244"/>
      <c r="P131" s="244"/>
      <c r="Q131" s="244"/>
      <c r="R131" s="244"/>
      <c r="S131" s="244"/>
      <c r="T131" s="245"/>
      <c r="U131" s="14"/>
      <c r="V131" s="14"/>
      <c r="W131" s="14"/>
      <c r="X131" s="14"/>
      <c r="Y131" s="14"/>
      <c r="Z131" s="14"/>
      <c r="AA131" s="14"/>
      <c r="AB131" s="14"/>
      <c r="AC131" s="14"/>
      <c r="AD131" s="14"/>
      <c r="AE131" s="14"/>
      <c r="AT131" s="246" t="s">
        <v>146</v>
      </c>
      <c r="AU131" s="246" t="s">
        <v>82</v>
      </c>
      <c r="AV131" s="14" t="s">
        <v>144</v>
      </c>
      <c r="AW131" s="14" t="s">
        <v>33</v>
      </c>
      <c r="AX131" s="14" t="s">
        <v>80</v>
      </c>
      <c r="AY131" s="246" t="s">
        <v>136</v>
      </c>
    </row>
    <row r="132" s="2" customFormat="1" ht="24.15" customHeight="1">
      <c r="A132" s="37"/>
      <c r="B132" s="38"/>
      <c r="C132" s="211" t="s">
        <v>8</v>
      </c>
      <c r="D132" s="211" t="s">
        <v>139</v>
      </c>
      <c r="E132" s="212" t="s">
        <v>725</v>
      </c>
      <c r="F132" s="213" t="s">
        <v>726</v>
      </c>
      <c r="G132" s="214" t="s">
        <v>142</v>
      </c>
      <c r="H132" s="215">
        <v>27</v>
      </c>
      <c r="I132" s="216"/>
      <c r="J132" s="217">
        <f>ROUND(I132*H132,2)</f>
        <v>0</v>
      </c>
      <c r="K132" s="213" t="s">
        <v>19</v>
      </c>
      <c r="L132" s="43"/>
      <c r="M132" s="218" t="s">
        <v>19</v>
      </c>
      <c r="N132" s="219" t="s">
        <v>43</v>
      </c>
      <c r="O132" s="83"/>
      <c r="P132" s="220">
        <f>O132*H132</f>
        <v>0</v>
      </c>
      <c r="Q132" s="220">
        <v>0</v>
      </c>
      <c r="R132" s="220">
        <f>Q132*H132</f>
        <v>0</v>
      </c>
      <c r="S132" s="220">
        <v>0</v>
      </c>
      <c r="T132" s="221">
        <f>S132*H132</f>
        <v>0</v>
      </c>
      <c r="U132" s="37"/>
      <c r="V132" s="37"/>
      <c r="W132" s="37"/>
      <c r="X132" s="37"/>
      <c r="Y132" s="37"/>
      <c r="Z132" s="37"/>
      <c r="AA132" s="37"/>
      <c r="AB132" s="37"/>
      <c r="AC132" s="37"/>
      <c r="AD132" s="37"/>
      <c r="AE132" s="37"/>
      <c r="AR132" s="222" t="s">
        <v>144</v>
      </c>
      <c r="AT132" s="222" t="s">
        <v>139</v>
      </c>
      <c r="AU132" s="222" t="s">
        <v>82</v>
      </c>
      <c r="AY132" s="16" t="s">
        <v>136</v>
      </c>
      <c r="BE132" s="223">
        <f>IF(N132="základní",J132,0)</f>
        <v>0</v>
      </c>
      <c r="BF132" s="223">
        <f>IF(N132="snížená",J132,0)</f>
        <v>0</v>
      </c>
      <c r="BG132" s="223">
        <f>IF(N132="zákl. přenesená",J132,0)</f>
        <v>0</v>
      </c>
      <c r="BH132" s="223">
        <f>IF(N132="sníž. přenesená",J132,0)</f>
        <v>0</v>
      </c>
      <c r="BI132" s="223">
        <f>IF(N132="nulová",J132,0)</f>
        <v>0</v>
      </c>
      <c r="BJ132" s="16" t="s">
        <v>80</v>
      </c>
      <c r="BK132" s="223">
        <f>ROUND(I132*H132,2)</f>
        <v>0</v>
      </c>
      <c r="BL132" s="16" t="s">
        <v>144</v>
      </c>
      <c r="BM132" s="222" t="s">
        <v>254</v>
      </c>
    </row>
    <row r="133" s="13" customFormat="1">
      <c r="A133" s="13"/>
      <c r="B133" s="224"/>
      <c r="C133" s="225"/>
      <c r="D133" s="226" t="s">
        <v>146</v>
      </c>
      <c r="E133" s="227" t="s">
        <v>19</v>
      </c>
      <c r="F133" s="228" t="s">
        <v>914</v>
      </c>
      <c r="G133" s="225"/>
      <c r="H133" s="229">
        <v>27</v>
      </c>
      <c r="I133" s="230"/>
      <c r="J133" s="225"/>
      <c r="K133" s="225"/>
      <c r="L133" s="231"/>
      <c r="M133" s="232"/>
      <c r="N133" s="233"/>
      <c r="O133" s="233"/>
      <c r="P133" s="233"/>
      <c r="Q133" s="233"/>
      <c r="R133" s="233"/>
      <c r="S133" s="233"/>
      <c r="T133" s="234"/>
      <c r="U133" s="13"/>
      <c r="V133" s="13"/>
      <c r="W133" s="13"/>
      <c r="X133" s="13"/>
      <c r="Y133" s="13"/>
      <c r="Z133" s="13"/>
      <c r="AA133" s="13"/>
      <c r="AB133" s="13"/>
      <c r="AC133" s="13"/>
      <c r="AD133" s="13"/>
      <c r="AE133" s="13"/>
      <c r="AT133" s="235" t="s">
        <v>146</v>
      </c>
      <c r="AU133" s="235" t="s">
        <v>82</v>
      </c>
      <c r="AV133" s="13" t="s">
        <v>82</v>
      </c>
      <c r="AW133" s="13" t="s">
        <v>33</v>
      </c>
      <c r="AX133" s="13" t="s">
        <v>72</v>
      </c>
      <c r="AY133" s="235" t="s">
        <v>136</v>
      </c>
    </row>
    <row r="134" s="14" customFormat="1">
      <c r="A134" s="14"/>
      <c r="B134" s="236"/>
      <c r="C134" s="237"/>
      <c r="D134" s="226" t="s">
        <v>146</v>
      </c>
      <c r="E134" s="238" t="s">
        <v>19</v>
      </c>
      <c r="F134" s="239" t="s">
        <v>158</v>
      </c>
      <c r="G134" s="237"/>
      <c r="H134" s="240">
        <v>27</v>
      </c>
      <c r="I134" s="241"/>
      <c r="J134" s="237"/>
      <c r="K134" s="237"/>
      <c r="L134" s="242"/>
      <c r="M134" s="243"/>
      <c r="N134" s="244"/>
      <c r="O134" s="244"/>
      <c r="P134" s="244"/>
      <c r="Q134" s="244"/>
      <c r="R134" s="244"/>
      <c r="S134" s="244"/>
      <c r="T134" s="245"/>
      <c r="U134" s="14"/>
      <c r="V134" s="14"/>
      <c r="W134" s="14"/>
      <c r="X134" s="14"/>
      <c r="Y134" s="14"/>
      <c r="Z134" s="14"/>
      <c r="AA134" s="14"/>
      <c r="AB134" s="14"/>
      <c r="AC134" s="14"/>
      <c r="AD134" s="14"/>
      <c r="AE134" s="14"/>
      <c r="AT134" s="246" t="s">
        <v>146</v>
      </c>
      <c r="AU134" s="246" t="s">
        <v>82</v>
      </c>
      <c r="AV134" s="14" t="s">
        <v>144</v>
      </c>
      <c r="AW134" s="14" t="s">
        <v>33</v>
      </c>
      <c r="AX134" s="14" t="s">
        <v>80</v>
      </c>
      <c r="AY134" s="246" t="s">
        <v>136</v>
      </c>
    </row>
    <row r="135" s="2" customFormat="1" ht="16.5" customHeight="1">
      <c r="A135" s="37"/>
      <c r="B135" s="38"/>
      <c r="C135" s="211" t="s">
        <v>203</v>
      </c>
      <c r="D135" s="211" t="s">
        <v>139</v>
      </c>
      <c r="E135" s="212" t="s">
        <v>729</v>
      </c>
      <c r="F135" s="213" t="s">
        <v>730</v>
      </c>
      <c r="G135" s="214" t="s">
        <v>142</v>
      </c>
      <c r="H135" s="215">
        <v>27</v>
      </c>
      <c r="I135" s="216"/>
      <c r="J135" s="217">
        <f>ROUND(I135*H135,2)</f>
        <v>0</v>
      </c>
      <c r="K135" s="213" t="s">
        <v>662</v>
      </c>
      <c r="L135" s="43"/>
      <c r="M135" s="218" t="s">
        <v>19</v>
      </c>
      <c r="N135" s="219" t="s">
        <v>43</v>
      </c>
      <c r="O135" s="83"/>
      <c r="P135" s="220">
        <f>O135*H135</f>
        <v>0</v>
      </c>
      <c r="Q135" s="220">
        <v>0</v>
      </c>
      <c r="R135" s="220">
        <f>Q135*H135</f>
        <v>0</v>
      </c>
      <c r="S135" s="220">
        <v>0</v>
      </c>
      <c r="T135" s="221">
        <f>S135*H135</f>
        <v>0</v>
      </c>
      <c r="U135" s="37"/>
      <c r="V135" s="37"/>
      <c r="W135" s="37"/>
      <c r="X135" s="37"/>
      <c r="Y135" s="37"/>
      <c r="Z135" s="37"/>
      <c r="AA135" s="37"/>
      <c r="AB135" s="37"/>
      <c r="AC135" s="37"/>
      <c r="AD135" s="37"/>
      <c r="AE135" s="37"/>
      <c r="AR135" s="222" t="s">
        <v>144</v>
      </c>
      <c r="AT135" s="222" t="s">
        <v>139</v>
      </c>
      <c r="AU135" s="222" t="s">
        <v>82</v>
      </c>
      <c r="AY135" s="16" t="s">
        <v>136</v>
      </c>
      <c r="BE135" s="223">
        <f>IF(N135="základní",J135,0)</f>
        <v>0</v>
      </c>
      <c r="BF135" s="223">
        <f>IF(N135="snížená",J135,0)</f>
        <v>0</v>
      </c>
      <c r="BG135" s="223">
        <f>IF(N135="zákl. přenesená",J135,0)</f>
        <v>0</v>
      </c>
      <c r="BH135" s="223">
        <f>IF(N135="sníž. přenesená",J135,0)</f>
        <v>0</v>
      </c>
      <c r="BI135" s="223">
        <f>IF(N135="nulová",J135,0)</f>
        <v>0</v>
      </c>
      <c r="BJ135" s="16" t="s">
        <v>80</v>
      </c>
      <c r="BK135" s="223">
        <f>ROUND(I135*H135,2)</f>
        <v>0</v>
      </c>
      <c r="BL135" s="16" t="s">
        <v>144</v>
      </c>
      <c r="BM135" s="222" t="s">
        <v>266</v>
      </c>
    </row>
    <row r="136" s="2" customFormat="1">
      <c r="A136" s="37"/>
      <c r="B136" s="38"/>
      <c r="C136" s="39"/>
      <c r="D136" s="263" t="s">
        <v>663</v>
      </c>
      <c r="E136" s="39"/>
      <c r="F136" s="264" t="s">
        <v>731</v>
      </c>
      <c r="G136" s="39"/>
      <c r="H136" s="39"/>
      <c r="I136" s="265"/>
      <c r="J136" s="39"/>
      <c r="K136" s="39"/>
      <c r="L136" s="43"/>
      <c r="M136" s="266"/>
      <c r="N136" s="267"/>
      <c r="O136" s="83"/>
      <c r="P136" s="83"/>
      <c r="Q136" s="83"/>
      <c r="R136" s="83"/>
      <c r="S136" s="83"/>
      <c r="T136" s="84"/>
      <c r="U136" s="37"/>
      <c r="V136" s="37"/>
      <c r="W136" s="37"/>
      <c r="X136" s="37"/>
      <c r="Y136" s="37"/>
      <c r="Z136" s="37"/>
      <c r="AA136" s="37"/>
      <c r="AB136" s="37"/>
      <c r="AC136" s="37"/>
      <c r="AD136" s="37"/>
      <c r="AE136" s="37"/>
      <c r="AT136" s="16" t="s">
        <v>663</v>
      </c>
      <c r="AU136" s="16" t="s">
        <v>82</v>
      </c>
    </row>
    <row r="137" s="12" customFormat="1" ht="22.8" customHeight="1">
      <c r="A137" s="12"/>
      <c r="B137" s="195"/>
      <c r="C137" s="196"/>
      <c r="D137" s="197" t="s">
        <v>71</v>
      </c>
      <c r="E137" s="209" t="s">
        <v>153</v>
      </c>
      <c r="F137" s="209" t="s">
        <v>915</v>
      </c>
      <c r="G137" s="196"/>
      <c r="H137" s="196"/>
      <c r="I137" s="199"/>
      <c r="J137" s="210">
        <f>BK137</f>
        <v>0</v>
      </c>
      <c r="K137" s="196"/>
      <c r="L137" s="201"/>
      <c r="M137" s="202"/>
      <c r="N137" s="203"/>
      <c r="O137" s="203"/>
      <c r="P137" s="204">
        <f>SUM(P138:P141)</f>
        <v>0</v>
      </c>
      <c r="Q137" s="203"/>
      <c r="R137" s="204">
        <f>SUM(R138:R141)</f>
        <v>0</v>
      </c>
      <c r="S137" s="203"/>
      <c r="T137" s="205">
        <f>SUM(T138:T141)</f>
        <v>0</v>
      </c>
      <c r="U137" s="12"/>
      <c r="V137" s="12"/>
      <c r="W137" s="12"/>
      <c r="X137" s="12"/>
      <c r="Y137" s="12"/>
      <c r="Z137" s="12"/>
      <c r="AA137" s="12"/>
      <c r="AB137" s="12"/>
      <c r="AC137" s="12"/>
      <c r="AD137" s="12"/>
      <c r="AE137" s="12"/>
      <c r="AR137" s="206" t="s">
        <v>80</v>
      </c>
      <c r="AT137" s="207" t="s">
        <v>71</v>
      </c>
      <c r="AU137" s="207" t="s">
        <v>80</v>
      </c>
      <c r="AY137" s="206" t="s">
        <v>136</v>
      </c>
      <c r="BK137" s="208">
        <f>SUM(BK138:BK141)</f>
        <v>0</v>
      </c>
    </row>
    <row r="138" s="2" customFormat="1" ht="49.05" customHeight="1">
      <c r="A138" s="37"/>
      <c r="B138" s="38"/>
      <c r="C138" s="211" t="s">
        <v>208</v>
      </c>
      <c r="D138" s="211" t="s">
        <v>139</v>
      </c>
      <c r="E138" s="212" t="s">
        <v>916</v>
      </c>
      <c r="F138" s="213" t="s">
        <v>917</v>
      </c>
      <c r="G138" s="214" t="s">
        <v>150</v>
      </c>
      <c r="H138" s="215">
        <v>8</v>
      </c>
      <c r="I138" s="216"/>
      <c r="J138" s="217">
        <f>ROUND(I138*H138,2)</f>
        <v>0</v>
      </c>
      <c r="K138" s="213" t="s">
        <v>662</v>
      </c>
      <c r="L138" s="43"/>
      <c r="M138" s="218" t="s">
        <v>19</v>
      </c>
      <c r="N138" s="219" t="s">
        <v>43</v>
      </c>
      <c r="O138" s="83"/>
      <c r="P138" s="220">
        <f>O138*H138</f>
        <v>0</v>
      </c>
      <c r="Q138" s="220">
        <v>0</v>
      </c>
      <c r="R138" s="220">
        <f>Q138*H138</f>
        <v>0</v>
      </c>
      <c r="S138" s="220">
        <v>0</v>
      </c>
      <c r="T138" s="221">
        <f>S138*H138</f>
        <v>0</v>
      </c>
      <c r="U138" s="37"/>
      <c r="V138" s="37"/>
      <c r="W138" s="37"/>
      <c r="X138" s="37"/>
      <c r="Y138" s="37"/>
      <c r="Z138" s="37"/>
      <c r="AA138" s="37"/>
      <c r="AB138" s="37"/>
      <c r="AC138" s="37"/>
      <c r="AD138" s="37"/>
      <c r="AE138" s="37"/>
      <c r="AR138" s="222" t="s">
        <v>144</v>
      </c>
      <c r="AT138" s="222" t="s">
        <v>139</v>
      </c>
      <c r="AU138" s="222" t="s">
        <v>82</v>
      </c>
      <c r="AY138" s="16" t="s">
        <v>136</v>
      </c>
      <c r="BE138" s="223">
        <f>IF(N138="základní",J138,0)</f>
        <v>0</v>
      </c>
      <c r="BF138" s="223">
        <f>IF(N138="snížená",J138,0)</f>
        <v>0</v>
      </c>
      <c r="BG138" s="223">
        <f>IF(N138="zákl. přenesená",J138,0)</f>
        <v>0</v>
      </c>
      <c r="BH138" s="223">
        <f>IF(N138="sníž. přenesená",J138,0)</f>
        <v>0</v>
      </c>
      <c r="BI138" s="223">
        <f>IF(N138="nulová",J138,0)</f>
        <v>0</v>
      </c>
      <c r="BJ138" s="16" t="s">
        <v>80</v>
      </c>
      <c r="BK138" s="223">
        <f>ROUND(I138*H138,2)</f>
        <v>0</v>
      </c>
      <c r="BL138" s="16" t="s">
        <v>144</v>
      </c>
      <c r="BM138" s="222" t="s">
        <v>277</v>
      </c>
    </row>
    <row r="139" s="2" customFormat="1">
      <c r="A139" s="37"/>
      <c r="B139" s="38"/>
      <c r="C139" s="39"/>
      <c r="D139" s="263" t="s">
        <v>663</v>
      </c>
      <c r="E139" s="39"/>
      <c r="F139" s="264" t="s">
        <v>918</v>
      </c>
      <c r="G139" s="39"/>
      <c r="H139" s="39"/>
      <c r="I139" s="265"/>
      <c r="J139" s="39"/>
      <c r="K139" s="39"/>
      <c r="L139" s="43"/>
      <c r="M139" s="266"/>
      <c r="N139" s="267"/>
      <c r="O139" s="83"/>
      <c r="P139" s="83"/>
      <c r="Q139" s="83"/>
      <c r="R139" s="83"/>
      <c r="S139" s="83"/>
      <c r="T139" s="84"/>
      <c r="U139" s="37"/>
      <c r="V139" s="37"/>
      <c r="W139" s="37"/>
      <c r="X139" s="37"/>
      <c r="Y139" s="37"/>
      <c r="Z139" s="37"/>
      <c r="AA139" s="37"/>
      <c r="AB139" s="37"/>
      <c r="AC139" s="37"/>
      <c r="AD139" s="37"/>
      <c r="AE139" s="37"/>
      <c r="AT139" s="16" t="s">
        <v>663</v>
      </c>
      <c r="AU139" s="16" t="s">
        <v>82</v>
      </c>
    </row>
    <row r="140" s="13" customFormat="1">
      <c r="A140" s="13"/>
      <c r="B140" s="224"/>
      <c r="C140" s="225"/>
      <c r="D140" s="226" t="s">
        <v>146</v>
      </c>
      <c r="E140" s="227" t="s">
        <v>19</v>
      </c>
      <c r="F140" s="228" t="s">
        <v>919</v>
      </c>
      <c r="G140" s="225"/>
      <c r="H140" s="229">
        <v>8</v>
      </c>
      <c r="I140" s="230"/>
      <c r="J140" s="225"/>
      <c r="K140" s="225"/>
      <c r="L140" s="231"/>
      <c r="M140" s="232"/>
      <c r="N140" s="233"/>
      <c r="O140" s="233"/>
      <c r="P140" s="233"/>
      <c r="Q140" s="233"/>
      <c r="R140" s="233"/>
      <c r="S140" s="233"/>
      <c r="T140" s="234"/>
      <c r="U140" s="13"/>
      <c r="V140" s="13"/>
      <c r="W140" s="13"/>
      <c r="X140" s="13"/>
      <c r="Y140" s="13"/>
      <c r="Z140" s="13"/>
      <c r="AA140" s="13"/>
      <c r="AB140" s="13"/>
      <c r="AC140" s="13"/>
      <c r="AD140" s="13"/>
      <c r="AE140" s="13"/>
      <c r="AT140" s="235" t="s">
        <v>146</v>
      </c>
      <c r="AU140" s="235" t="s">
        <v>82</v>
      </c>
      <c r="AV140" s="13" t="s">
        <v>82</v>
      </c>
      <c r="AW140" s="13" t="s">
        <v>33</v>
      </c>
      <c r="AX140" s="13" t="s">
        <v>72</v>
      </c>
      <c r="AY140" s="235" t="s">
        <v>136</v>
      </c>
    </row>
    <row r="141" s="14" customFormat="1">
      <c r="A141" s="14"/>
      <c r="B141" s="236"/>
      <c r="C141" s="237"/>
      <c r="D141" s="226" t="s">
        <v>146</v>
      </c>
      <c r="E141" s="238" t="s">
        <v>19</v>
      </c>
      <c r="F141" s="239" t="s">
        <v>158</v>
      </c>
      <c r="G141" s="237"/>
      <c r="H141" s="240">
        <v>8</v>
      </c>
      <c r="I141" s="241"/>
      <c r="J141" s="237"/>
      <c r="K141" s="237"/>
      <c r="L141" s="242"/>
      <c r="M141" s="243"/>
      <c r="N141" s="244"/>
      <c r="O141" s="244"/>
      <c r="P141" s="244"/>
      <c r="Q141" s="244"/>
      <c r="R141" s="244"/>
      <c r="S141" s="244"/>
      <c r="T141" s="245"/>
      <c r="U141" s="14"/>
      <c r="V141" s="14"/>
      <c r="W141" s="14"/>
      <c r="X141" s="14"/>
      <c r="Y141" s="14"/>
      <c r="Z141" s="14"/>
      <c r="AA141" s="14"/>
      <c r="AB141" s="14"/>
      <c r="AC141" s="14"/>
      <c r="AD141" s="14"/>
      <c r="AE141" s="14"/>
      <c r="AT141" s="246" t="s">
        <v>146</v>
      </c>
      <c r="AU141" s="246" t="s">
        <v>82</v>
      </c>
      <c r="AV141" s="14" t="s">
        <v>144</v>
      </c>
      <c r="AW141" s="14" t="s">
        <v>33</v>
      </c>
      <c r="AX141" s="14" t="s">
        <v>80</v>
      </c>
      <c r="AY141" s="246" t="s">
        <v>136</v>
      </c>
    </row>
    <row r="142" s="12" customFormat="1" ht="22.8" customHeight="1">
      <c r="A142" s="12"/>
      <c r="B142" s="195"/>
      <c r="C142" s="196"/>
      <c r="D142" s="197" t="s">
        <v>71</v>
      </c>
      <c r="E142" s="209" t="s">
        <v>144</v>
      </c>
      <c r="F142" s="209" t="s">
        <v>826</v>
      </c>
      <c r="G142" s="196"/>
      <c r="H142" s="196"/>
      <c r="I142" s="199"/>
      <c r="J142" s="210">
        <f>BK142</f>
        <v>0</v>
      </c>
      <c r="K142" s="196"/>
      <c r="L142" s="201"/>
      <c r="M142" s="202"/>
      <c r="N142" s="203"/>
      <c r="O142" s="203"/>
      <c r="P142" s="204">
        <f>SUM(P143:P149)</f>
        <v>0</v>
      </c>
      <c r="Q142" s="203"/>
      <c r="R142" s="204">
        <f>SUM(R143:R149)</f>
        <v>35.873278079999999</v>
      </c>
      <c r="S142" s="203"/>
      <c r="T142" s="205">
        <f>SUM(T143:T149)</f>
        <v>0</v>
      </c>
      <c r="U142" s="12"/>
      <c r="V142" s="12"/>
      <c r="W142" s="12"/>
      <c r="X142" s="12"/>
      <c r="Y142" s="12"/>
      <c r="Z142" s="12"/>
      <c r="AA142" s="12"/>
      <c r="AB142" s="12"/>
      <c r="AC142" s="12"/>
      <c r="AD142" s="12"/>
      <c r="AE142" s="12"/>
      <c r="AR142" s="206" t="s">
        <v>80</v>
      </c>
      <c r="AT142" s="207" t="s">
        <v>71</v>
      </c>
      <c r="AU142" s="207" t="s">
        <v>80</v>
      </c>
      <c r="AY142" s="206" t="s">
        <v>136</v>
      </c>
      <c r="BK142" s="208">
        <f>SUM(BK143:BK149)</f>
        <v>0</v>
      </c>
    </row>
    <row r="143" s="2" customFormat="1" ht="24.15" customHeight="1">
      <c r="A143" s="37"/>
      <c r="B143" s="38"/>
      <c r="C143" s="211" t="s">
        <v>214</v>
      </c>
      <c r="D143" s="211" t="s">
        <v>139</v>
      </c>
      <c r="E143" s="212" t="s">
        <v>920</v>
      </c>
      <c r="F143" s="213" t="s">
        <v>921</v>
      </c>
      <c r="G143" s="214" t="s">
        <v>142</v>
      </c>
      <c r="H143" s="215">
        <v>25.57</v>
      </c>
      <c r="I143" s="216"/>
      <c r="J143" s="217">
        <f>ROUND(I143*H143,2)</f>
        <v>0</v>
      </c>
      <c r="K143" s="213" t="s">
        <v>662</v>
      </c>
      <c r="L143" s="43"/>
      <c r="M143" s="218" t="s">
        <v>19</v>
      </c>
      <c r="N143" s="219" t="s">
        <v>43</v>
      </c>
      <c r="O143" s="83"/>
      <c r="P143" s="220">
        <f>O143*H143</f>
        <v>0</v>
      </c>
      <c r="Q143" s="220">
        <v>0.37174499999999999</v>
      </c>
      <c r="R143" s="220">
        <f>Q143*H143</f>
        <v>9.5055196500000001</v>
      </c>
      <c r="S143" s="220">
        <v>0</v>
      </c>
      <c r="T143" s="221">
        <f>S143*H143</f>
        <v>0</v>
      </c>
      <c r="U143" s="37"/>
      <c r="V143" s="37"/>
      <c r="W143" s="37"/>
      <c r="X143" s="37"/>
      <c r="Y143" s="37"/>
      <c r="Z143" s="37"/>
      <c r="AA143" s="37"/>
      <c r="AB143" s="37"/>
      <c r="AC143" s="37"/>
      <c r="AD143" s="37"/>
      <c r="AE143" s="37"/>
      <c r="AR143" s="222" t="s">
        <v>144</v>
      </c>
      <c r="AT143" s="222" t="s">
        <v>139</v>
      </c>
      <c r="AU143" s="222" t="s">
        <v>82</v>
      </c>
      <c r="AY143" s="16" t="s">
        <v>136</v>
      </c>
      <c r="BE143" s="223">
        <f>IF(N143="základní",J143,0)</f>
        <v>0</v>
      </c>
      <c r="BF143" s="223">
        <f>IF(N143="snížená",J143,0)</f>
        <v>0</v>
      </c>
      <c r="BG143" s="223">
        <f>IF(N143="zákl. přenesená",J143,0)</f>
        <v>0</v>
      </c>
      <c r="BH143" s="223">
        <f>IF(N143="sníž. přenesená",J143,0)</f>
        <v>0</v>
      </c>
      <c r="BI143" s="223">
        <f>IF(N143="nulová",J143,0)</f>
        <v>0</v>
      </c>
      <c r="BJ143" s="16" t="s">
        <v>80</v>
      </c>
      <c r="BK143" s="223">
        <f>ROUND(I143*H143,2)</f>
        <v>0</v>
      </c>
      <c r="BL143" s="16" t="s">
        <v>144</v>
      </c>
      <c r="BM143" s="222" t="s">
        <v>285</v>
      </c>
    </row>
    <row r="144" s="2" customFormat="1">
      <c r="A144" s="37"/>
      <c r="B144" s="38"/>
      <c r="C144" s="39"/>
      <c r="D144" s="263" t="s">
        <v>663</v>
      </c>
      <c r="E144" s="39"/>
      <c r="F144" s="264" t="s">
        <v>922</v>
      </c>
      <c r="G144" s="39"/>
      <c r="H144" s="39"/>
      <c r="I144" s="265"/>
      <c r="J144" s="39"/>
      <c r="K144" s="39"/>
      <c r="L144" s="43"/>
      <c r="M144" s="266"/>
      <c r="N144" s="267"/>
      <c r="O144" s="83"/>
      <c r="P144" s="83"/>
      <c r="Q144" s="83"/>
      <c r="R144" s="83"/>
      <c r="S144" s="83"/>
      <c r="T144" s="84"/>
      <c r="U144" s="37"/>
      <c r="V144" s="37"/>
      <c r="W144" s="37"/>
      <c r="X144" s="37"/>
      <c r="Y144" s="37"/>
      <c r="Z144" s="37"/>
      <c r="AA144" s="37"/>
      <c r="AB144" s="37"/>
      <c r="AC144" s="37"/>
      <c r="AD144" s="37"/>
      <c r="AE144" s="37"/>
      <c r="AT144" s="16" t="s">
        <v>663</v>
      </c>
      <c r="AU144" s="16" t="s">
        <v>82</v>
      </c>
    </row>
    <row r="145" s="2" customFormat="1" ht="55.5" customHeight="1">
      <c r="A145" s="37"/>
      <c r="B145" s="38"/>
      <c r="C145" s="211" t="s">
        <v>218</v>
      </c>
      <c r="D145" s="211" t="s">
        <v>139</v>
      </c>
      <c r="E145" s="212" t="s">
        <v>923</v>
      </c>
      <c r="F145" s="213" t="s">
        <v>924</v>
      </c>
      <c r="G145" s="214" t="s">
        <v>142</v>
      </c>
      <c r="H145" s="215">
        <v>25.57</v>
      </c>
      <c r="I145" s="216"/>
      <c r="J145" s="217">
        <f>ROUND(I145*H145,2)</f>
        <v>0</v>
      </c>
      <c r="K145" s="213" t="s">
        <v>662</v>
      </c>
      <c r="L145" s="43"/>
      <c r="M145" s="218" t="s">
        <v>19</v>
      </c>
      <c r="N145" s="219" t="s">
        <v>43</v>
      </c>
      <c r="O145" s="83"/>
      <c r="P145" s="220">
        <f>O145*H145</f>
        <v>0</v>
      </c>
      <c r="Q145" s="220">
        <v>1.031199</v>
      </c>
      <c r="R145" s="220">
        <f>Q145*H145</f>
        <v>26.367758429999999</v>
      </c>
      <c r="S145" s="220">
        <v>0</v>
      </c>
      <c r="T145" s="221">
        <f>S145*H145</f>
        <v>0</v>
      </c>
      <c r="U145" s="37"/>
      <c r="V145" s="37"/>
      <c r="W145" s="37"/>
      <c r="X145" s="37"/>
      <c r="Y145" s="37"/>
      <c r="Z145" s="37"/>
      <c r="AA145" s="37"/>
      <c r="AB145" s="37"/>
      <c r="AC145" s="37"/>
      <c r="AD145" s="37"/>
      <c r="AE145" s="37"/>
      <c r="AR145" s="222" t="s">
        <v>144</v>
      </c>
      <c r="AT145" s="222" t="s">
        <v>139</v>
      </c>
      <c r="AU145" s="222" t="s">
        <v>82</v>
      </c>
      <c r="AY145" s="16" t="s">
        <v>136</v>
      </c>
      <c r="BE145" s="223">
        <f>IF(N145="základní",J145,0)</f>
        <v>0</v>
      </c>
      <c r="BF145" s="223">
        <f>IF(N145="snížená",J145,0)</f>
        <v>0</v>
      </c>
      <c r="BG145" s="223">
        <f>IF(N145="zákl. přenesená",J145,0)</f>
        <v>0</v>
      </c>
      <c r="BH145" s="223">
        <f>IF(N145="sníž. přenesená",J145,0)</f>
        <v>0</v>
      </c>
      <c r="BI145" s="223">
        <f>IF(N145="nulová",J145,0)</f>
        <v>0</v>
      </c>
      <c r="BJ145" s="16" t="s">
        <v>80</v>
      </c>
      <c r="BK145" s="223">
        <f>ROUND(I145*H145,2)</f>
        <v>0</v>
      </c>
      <c r="BL145" s="16" t="s">
        <v>144</v>
      </c>
      <c r="BM145" s="222" t="s">
        <v>293</v>
      </c>
    </row>
    <row r="146" s="2" customFormat="1">
      <c r="A146" s="37"/>
      <c r="B146" s="38"/>
      <c r="C146" s="39"/>
      <c r="D146" s="263" t="s">
        <v>663</v>
      </c>
      <c r="E146" s="39"/>
      <c r="F146" s="264" t="s">
        <v>925</v>
      </c>
      <c r="G146" s="39"/>
      <c r="H146" s="39"/>
      <c r="I146" s="265"/>
      <c r="J146" s="39"/>
      <c r="K146" s="39"/>
      <c r="L146" s="43"/>
      <c r="M146" s="266"/>
      <c r="N146" s="267"/>
      <c r="O146" s="83"/>
      <c r="P146" s="83"/>
      <c r="Q146" s="83"/>
      <c r="R146" s="83"/>
      <c r="S146" s="83"/>
      <c r="T146" s="84"/>
      <c r="U146" s="37"/>
      <c r="V146" s="37"/>
      <c r="W146" s="37"/>
      <c r="X146" s="37"/>
      <c r="Y146" s="37"/>
      <c r="Z146" s="37"/>
      <c r="AA146" s="37"/>
      <c r="AB146" s="37"/>
      <c r="AC146" s="37"/>
      <c r="AD146" s="37"/>
      <c r="AE146" s="37"/>
      <c r="AT146" s="16" t="s">
        <v>663</v>
      </c>
      <c r="AU146" s="16" t="s">
        <v>82</v>
      </c>
    </row>
    <row r="147" s="13" customFormat="1">
      <c r="A147" s="13"/>
      <c r="B147" s="224"/>
      <c r="C147" s="225"/>
      <c r="D147" s="226" t="s">
        <v>146</v>
      </c>
      <c r="E147" s="227" t="s">
        <v>19</v>
      </c>
      <c r="F147" s="228" t="s">
        <v>926</v>
      </c>
      <c r="G147" s="225"/>
      <c r="H147" s="229">
        <v>24</v>
      </c>
      <c r="I147" s="230"/>
      <c r="J147" s="225"/>
      <c r="K147" s="225"/>
      <c r="L147" s="231"/>
      <c r="M147" s="232"/>
      <c r="N147" s="233"/>
      <c r="O147" s="233"/>
      <c r="P147" s="233"/>
      <c r="Q147" s="233"/>
      <c r="R147" s="233"/>
      <c r="S147" s="233"/>
      <c r="T147" s="234"/>
      <c r="U147" s="13"/>
      <c r="V147" s="13"/>
      <c r="W147" s="13"/>
      <c r="X147" s="13"/>
      <c r="Y147" s="13"/>
      <c r="Z147" s="13"/>
      <c r="AA147" s="13"/>
      <c r="AB147" s="13"/>
      <c r="AC147" s="13"/>
      <c r="AD147" s="13"/>
      <c r="AE147" s="13"/>
      <c r="AT147" s="235" t="s">
        <v>146</v>
      </c>
      <c r="AU147" s="235" t="s">
        <v>82</v>
      </c>
      <c r="AV147" s="13" t="s">
        <v>82</v>
      </c>
      <c r="AW147" s="13" t="s">
        <v>33</v>
      </c>
      <c r="AX147" s="13" t="s">
        <v>72</v>
      </c>
      <c r="AY147" s="235" t="s">
        <v>136</v>
      </c>
    </row>
    <row r="148" s="13" customFormat="1">
      <c r="A148" s="13"/>
      <c r="B148" s="224"/>
      <c r="C148" s="225"/>
      <c r="D148" s="226" t="s">
        <v>146</v>
      </c>
      <c r="E148" s="227" t="s">
        <v>19</v>
      </c>
      <c r="F148" s="228" t="s">
        <v>927</v>
      </c>
      <c r="G148" s="225"/>
      <c r="H148" s="229">
        <v>1.5700000000000001</v>
      </c>
      <c r="I148" s="230"/>
      <c r="J148" s="225"/>
      <c r="K148" s="225"/>
      <c r="L148" s="231"/>
      <c r="M148" s="232"/>
      <c r="N148" s="233"/>
      <c r="O148" s="233"/>
      <c r="P148" s="233"/>
      <c r="Q148" s="233"/>
      <c r="R148" s="233"/>
      <c r="S148" s="233"/>
      <c r="T148" s="234"/>
      <c r="U148" s="13"/>
      <c r="V148" s="13"/>
      <c r="W148" s="13"/>
      <c r="X148" s="13"/>
      <c r="Y148" s="13"/>
      <c r="Z148" s="13"/>
      <c r="AA148" s="13"/>
      <c r="AB148" s="13"/>
      <c r="AC148" s="13"/>
      <c r="AD148" s="13"/>
      <c r="AE148" s="13"/>
      <c r="AT148" s="235" t="s">
        <v>146</v>
      </c>
      <c r="AU148" s="235" t="s">
        <v>82</v>
      </c>
      <c r="AV148" s="13" t="s">
        <v>82</v>
      </c>
      <c r="AW148" s="13" t="s">
        <v>33</v>
      </c>
      <c r="AX148" s="13" t="s">
        <v>72</v>
      </c>
      <c r="AY148" s="235" t="s">
        <v>136</v>
      </c>
    </row>
    <row r="149" s="14" customFormat="1">
      <c r="A149" s="14"/>
      <c r="B149" s="236"/>
      <c r="C149" s="237"/>
      <c r="D149" s="226" t="s">
        <v>146</v>
      </c>
      <c r="E149" s="238" t="s">
        <v>19</v>
      </c>
      <c r="F149" s="239" t="s">
        <v>158</v>
      </c>
      <c r="G149" s="237"/>
      <c r="H149" s="240">
        <v>25.57</v>
      </c>
      <c r="I149" s="241"/>
      <c r="J149" s="237"/>
      <c r="K149" s="237"/>
      <c r="L149" s="242"/>
      <c r="M149" s="243"/>
      <c r="N149" s="244"/>
      <c r="O149" s="244"/>
      <c r="P149" s="244"/>
      <c r="Q149" s="244"/>
      <c r="R149" s="244"/>
      <c r="S149" s="244"/>
      <c r="T149" s="245"/>
      <c r="U149" s="14"/>
      <c r="V149" s="14"/>
      <c r="W149" s="14"/>
      <c r="X149" s="14"/>
      <c r="Y149" s="14"/>
      <c r="Z149" s="14"/>
      <c r="AA149" s="14"/>
      <c r="AB149" s="14"/>
      <c r="AC149" s="14"/>
      <c r="AD149" s="14"/>
      <c r="AE149" s="14"/>
      <c r="AT149" s="246" t="s">
        <v>146</v>
      </c>
      <c r="AU149" s="246" t="s">
        <v>82</v>
      </c>
      <c r="AV149" s="14" t="s">
        <v>144</v>
      </c>
      <c r="AW149" s="14" t="s">
        <v>33</v>
      </c>
      <c r="AX149" s="14" t="s">
        <v>80</v>
      </c>
      <c r="AY149" s="246" t="s">
        <v>136</v>
      </c>
    </row>
    <row r="150" s="12" customFormat="1" ht="22.8" customHeight="1">
      <c r="A150" s="12"/>
      <c r="B150" s="195"/>
      <c r="C150" s="196"/>
      <c r="D150" s="197" t="s">
        <v>71</v>
      </c>
      <c r="E150" s="209" t="s">
        <v>186</v>
      </c>
      <c r="F150" s="209" t="s">
        <v>569</v>
      </c>
      <c r="G150" s="196"/>
      <c r="H150" s="196"/>
      <c r="I150" s="199"/>
      <c r="J150" s="210">
        <f>BK150</f>
        <v>0</v>
      </c>
      <c r="K150" s="196"/>
      <c r="L150" s="201"/>
      <c r="M150" s="202"/>
      <c r="N150" s="203"/>
      <c r="O150" s="203"/>
      <c r="P150" s="204">
        <f>SUM(P151:P161)</f>
        <v>0</v>
      </c>
      <c r="Q150" s="203"/>
      <c r="R150" s="204">
        <f>SUM(R151:R161)</f>
        <v>23.847967879999999</v>
      </c>
      <c r="S150" s="203"/>
      <c r="T150" s="205">
        <f>SUM(T151:T161)</f>
        <v>49.775999999999996</v>
      </c>
      <c r="U150" s="12"/>
      <c r="V150" s="12"/>
      <c r="W150" s="12"/>
      <c r="X150" s="12"/>
      <c r="Y150" s="12"/>
      <c r="Z150" s="12"/>
      <c r="AA150" s="12"/>
      <c r="AB150" s="12"/>
      <c r="AC150" s="12"/>
      <c r="AD150" s="12"/>
      <c r="AE150" s="12"/>
      <c r="AR150" s="206" t="s">
        <v>80</v>
      </c>
      <c r="AT150" s="207" t="s">
        <v>71</v>
      </c>
      <c r="AU150" s="207" t="s">
        <v>80</v>
      </c>
      <c r="AY150" s="206" t="s">
        <v>136</v>
      </c>
      <c r="BK150" s="208">
        <f>SUM(BK151:BK161)</f>
        <v>0</v>
      </c>
    </row>
    <row r="151" s="2" customFormat="1" ht="24.15" customHeight="1">
      <c r="A151" s="37"/>
      <c r="B151" s="38"/>
      <c r="C151" s="211" t="s">
        <v>222</v>
      </c>
      <c r="D151" s="211" t="s">
        <v>139</v>
      </c>
      <c r="E151" s="212" t="s">
        <v>928</v>
      </c>
      <c r="F151" s="213" t="s">
        <v>929</v>
      </c>
      <c r="G151" s="214" t="s">
        <v>171</v>
      </c>
      <c r="H151" s="215">
        <v>6</v>
      </c>
      <c r="I151" s="216"/>
      <c r="J151" s="217">
        <f>ROUND(I151*H151,2)</f>
        <v>0</v>
      </c>
      <c r="K151" s="213" t="s">
        <v>662</v>
      </c>
      <c r="L151" s="43"/>
      <c r="M151" s="218" t="s">
        <v>19</v>
      </c>
      <c r="N151" s="219" t="s">
        <v>43</v>
      </c>
      <c r="O151" s="83"/>
      <c r="P151" s="220">
        <f>O151*H151</f>
        <v>0</v>
      </c>
      <c r="Q151" s="220">
        <v>2.9413279800000001</v>
      </c>
      <c r="R151" s="220">
        <f>Q151*H151</f>
        <v>17.647967879999999</v>
      </c>
      <c r="S151" s="220">
        <v>0</v>
      </c>
      <c r="T151" s="221">
        <f>S151*H151</f>
        <v>0</v>
      </c>
      <c r="U151" s="37"/>
      <c r="V151" s="37"/>
      <c r="W151" s="37"/>
      <c r="X151" s="37"/>
      <c r="Y151" s="37"/>
      <c r="Z151" s="37"/>
      <c r="AA151" s="37"/>
      <c r="AB151" s="37"/>
      <c r="AC151" s="37"/>
      <c r="AD151" s="37"/>
      <c r="AE151" s="37"/>
      <c r="AR151" s="222" t="s">
        <v>144</v>
      </c>
      <c r="AT151" s="222" t="s">
        <v>139</v>
      </c>
      <c r="AU151" s="222" t="s">
        <v>82</v>
      </c>
      <c r="AY151" s="16" t="s">
        <v>136</v>
      </c>
      <c r="BE151" s="223">
        <f>IF(N151="základní",J151,0)</f>
        <v>0</v>
      </c>
      <c r="BF151" s="223">
        <f>IF(N151="snížená",J151,0)</f>
        <v>0</v>
      </c>
      <c r="BG151" s="223">
        <f>IF(N151="zákl. přenesená",J151,0)</f>
        <v>0</v>
      </c>
      <c r="BH151" s="223">
        <f>IF(N151="sníž. přenesená",J151,0)</f>
        <v>0</v>
      </c>
      <c r="BI151" s="223">
        <f>IF(N151="nulová",J151,0)</f>
        <v>0</v>
      </c>
      <c r="BJ151" s="16" t="s">
        <v>80</v>
      </c>
      <c r="BK151" s="223">
        <f>ROUND(I151*H151,2)</f>
        <v>0</v>
      </c>
      <c r="BL151" s="16" t="s">
        <v>144</v>
      </c>
      <c r="BM151" s="222" t="s">
        <v>301</v>
      </c>
    </row>
    <row r="152" s="2" customFormat="1">
      <c r="A152" s="37"/>
      <c r="B152" s="38"/>
      <c r="C152" s="39"/>
      <c r="D152" s="263" t="s">
        <v>663</v>
      </c>
      <c r="E152" s="39"/>
      <c r="F152" s="264" t="s">
        <v>930</v>
      </c>
      <c r="G152" s="39"/>
      <c r="H152" s="39"/>
      <c r="I152" s="265"/>
      <c r="J152" s="39"/>
      <c r="K152" s="39"/>
      <c r="L152" s="43"/>
      <c r="M152" s="266"/>
      <c r="N152" s="267"/>
      <c r="O152" s="83"/>
      <c r="P152" s="83"/>
      <c r="Q152" s="83"/>
      <c r="R152" s="83"/>
      <c r="S152" s="83"/>
      <c r="T152" s="84"/>
      <c r="U152" s="37"/>
      <c r="V152" s="37"/>
      <c r="W152" s="37"/>
      <c r="X152" s="37"/>
      <c r="Y152" s="37"/>
      <c r="Z152" s="37"/>
      <c r="AA152" s="37"/>
      <c r="AB152" s="37"/>
      <c r="AC152" s="37"/>
      <c r="AD152" s="37"/>
      <c r="AE152" s="37"/>
      <c r="AT152" s="16" t="s">
        <v>663</v>
      </c>
      <c r="AU152" s="16" t="s">
        <v>82</v>
      </c>
    </row>
    <row r="153" s="13" customFormat="1">
      <c r="A153" s="13"/>
      <c r="B153" s="224"/>
      <c r="C153" s="225"/>
      <c r="D153" s="226" t="s">
        <v>146</v>
      </c>
      <c r="E153" s="227" t="s">
        <v>19</v>
      </c>
      <c r="F153" s="228" t="s">
        <v>931</v>
      </c>
      <c r="G153" s="225"/>
      <c r="H153" s="229">
        <v>6</v>
      </c>
      <c r="I153" s="230"/>
      <c r="J153" s="225"/>
      <c r="K153" s="225"/>
      <c r="L153" s="231"/>
      <c r="M153" s="232"/>
      <c r="N153" s="233"/>
      <c r="O153" s="233"/>
      <c r="P153" s="233"/>
      <c r="Q153" s="233"/>
      <c r="R153" s="233"/>
      <c r="S153" s="233"/>
      <c r="T153" s="234"/>
      <c r="U153" s="13"/>
      <c r="V153" s="13"/>
      <c r="W153" s="13"/>
      <c r="X153" s="13"/>
      <c r="Y153" s="13"/>
      <c r="Z153" s="13"/>
      <c r="AA153" s="13"/>
      <c r="AB153" s="13"/>
      <c r="AC153" s="13"/>
      <c r="AD153" s="13"/>
      <c r="AE153" s="13"/>
      <c r="AT153" s="235" t="s">
        <v>146</v>
      </c>
      <c r="AU153" s="235" t="s">
        <v>82</v>
      </c>
      <c r="AV153" s="13" t="s">
        <v>82</v>
      </c>
      <c r="AW153" s="13" t="s">
        <v>33</v>
      </c>
      <c r="AX153" s="13" t="s">
        <v>72</v>
      </c>
      <c r="AY153" s="235" t="s">
        <v>136</v>
      </c>
    </row>
    <row r="154" s="14" customFormat="1">
      <c r="A154" s="14"/>
      <c r="B154" s="236"/>
      <c r="C154" s="237"/>
      <c r="D154" s="226" t="s">
        <v>146</v>
      </c>
      <c r="E154" s="238" t="s">
        <v>19</v>
      </c>
      <c r="F154" s="239" t="s">
        <v>158</v>
      </c>
      <c r="G154" s="237"/>
      <c r="H154" s="240">
        <v>6</v>
      </c>
      <c r="I154" s="241"/>
      <c r="J154" s="237"/>
      <c r="K154" s="237"/>
      <c r="L154" s="242"/>
      <c r="M154" s="243"/>
      <c r="N154" s="244"/>
      <c r="O154" s="244"/>
      <c r="P154" s="244"/>
      <c r="Q154" s="244"/>
      <c r="R154" s="244"/>
      <c r="S154" s="244"/>
      <c r="T154" s="245"/>
      <c r="U154" s="14"/>
      <c r="V154" s="14"/>
      <c r="W154" s="14"/>
      <c r="X154" s="14"/>
      <c r="Y154" s="14"/>
      <c r="Z154" s="14"/>
      <c r="AA154" s="14"/>
      <c r="AB154" s="14"/>
      <c r="AC154" s="14"/>
      <c r="AD154" s="14"/>
      <c r="AE154" s="14"/>
      <c r="AT154" s="246" t="s">
        <v>146</v>
      </c>
      <c r="AU154" s="246" t="s">
        <v>82</v>
      </c>
      <c r="AV154" s="14" t="s">
        <v>144</v>
      </c>
      <c r="AW154" s="14" t="s">
        <v>33</v>
      </c>
      <c r="AX154" s="14" t="s">
        <v>80</v>
      </c>
      <c r="AY154" s="246" t="s">
        <v>136</v>
      </c>
    </row>
    <row r="155" s="2" customFormat="1" ht="21.75" customHeight="1">
      <c r="A155" s="37"/>
      <c r="B155" s="38"/>
      <c r="C155" s="247" t="s">
        <v>226</v>
      </c>
      <c r="D155" s="247" t="s">
        <v>175</v>
      </c>
      <c r="E155" s="248" t="s">
        <v>932</v>
      </c>
      <c r="F155" s="249" t="s">
        <v>933</v>
      </c>
      <c r="G155" s="250" t="s">
        <v>171</v>
      </c>
      <c r="H155" s="251">
        <v>2</v>
      </c>
      <c r="I155" s="252"/>
      <c r="J155" s="253">
        <f>ROUND(I155*H155,2)</f>
        <v>0</v>
      </c>
      <c r="K155" s="249" t="s">
        <v>662</v>
      </c>
      <c r="L155" s="254"/>
      <c r="M155" s="255" t="s">
        <v>19</v>
      </c>
      <c r="N155" s="256" t="s">
        <v>43</v>
      </c>
      <c r="O155" s="83"/>
      <c r="P155" s="220">
        <f>O155*H155</f>
        <v>0</v>
      </c>
      <c r="Q155" s="220">
        <v>3.1000000000000001</v>
      </c>
      <c r="R155" s="220">
        <f>Q155*H155</f>
        <v>6.2000000000000002</v>
      </c>
      <c r="S155" s="220">
        <v>0</v>
      </c>
      <c r="T155" s="221">
        <f>S155*H155</f>
        <v>0</v>
      </c>
      <c r="U155" s="37"/>
      <c r="V155" s="37"/>
      <c r="W155" s="37"/>
      <c r="X155" s="37"/>
      <c r="Y155" s="37"/>
      <c r="Z155" s="37"/>
      <c r="AA155" s="37"/>
      <c r="AB155" s="37"/>
      <c r="AC155" s="37"/>
      <c r="AD155" s="37"/>
      <c r="AE155" s="37"/>
      <c r="AR155" s="222" t="s">
        <v>178</v>
      </c>
      <c r="AT155" s="222" t="s">
        <v>175</v>
      </c>
      <c r="AU155" s="222" t="s">
        <v>82</v>
      </c>
      <c r="AY155" s="16" t="s">
        <v>136</v>
      </c>
      <c r="BE155" s="223">
        <f>IF(N155="základní",J155,0)</f>
        <v>0</v>
      </c>
      <c r="BF155" s="223">
        <f>IF(N155="snížená",J155,0)</f>
        <v>0</v>
      </c>
      <c r="BG155" s="223">
        <f>IF(N155="zákl. přenesená",J155,0)</f>
        <v>0</v>
      </c>
      <c r="BH155" s="223">
        <f>IF(N155="sníž. přenesená",J155,0)</f>
        <v>0</v>
      </c>
      <c r="BI155" s="223">
        <f>IF(N155="nulová",J155,0)</f>
        <v>0</v>
      </c>
      <c r="BJ155" s="16" t="s">
        <v>80</v>
      </c>
      <c r="BK155" s="223">
        <f>ROUND(I155*H155,2)</f>
        <v>0</v>
      </c>
      <c r="BL155" s="16" t="s">
        <v>144</v>
      </c>
      <c r="BM155" s="222" t="s">
        <v>313</v>
      </c>
    </row>
    <row r="156" s="13" customFormat="1">
      <c r="A156" s="13"/>
      <c r="B156" s="224"/>
      <c r="C156" s="225"/>
      <c r="D156" s="226" t="s">
        <v>146</v>
      </c>
      <c r="E156" s="227" t="s">
        <v>19</v>
      </c>
      <c r="F156" s="228" t="s">
        <v>934</v>
      </c>
      <c r="G156" s="225"/>
      <c r="H156" s="229">
        <v>2</v>
      </c>
      <c r="I156" s="230"/>
      <c r="J156" s="225"/>
      <c r="K156" s="225"/>
      <c r="L156" s="231"/>
      <c r="M156" s="232"/>
      <c r="N156" s="233"/>
      <c r="O156" s="233"/>
      <c r="P156" s="233"/>
      <c r="Q156" s="233"/>
      <c r="R156" s="233"/>
      <c r="S156" s="233"/>
      <c r="T156" s="234"/>
      <c r="U156" s="13"/>
      <c r="V156" s="13"/>
      <c r="W156" s="13"/>
      <c r="X156" s="13"/>
      <c r="Y156" s="13"/>
      <c r="Z156" s="13"/>
      <c r="AA156" s="13"/>
      <c r="AB156" s="13"/>
      <c r="AC156" s="13"/>
      <c r="AD156" s="13"/>
      <c r="AE156" s="13"/>
      <c r="AT156" s="235" t="s">
        <v>146</v>
      </c>
      <c r="AU156" s="235" t="s">
        <v>82</v>
      </c>
      <c r="AV156" s="13" t="s">
        <v>82</v>
      </c>
      <c r="AW156" s="13" t="s">
        <v>33</v>
      </c>
      <c r="AX156" s="13" t="s">
        <v>72</v>
      </c>
      <c r="AY156" s="235" t="s">
        <v>136</v>
      </c>
    </row>
    <row r="157" s="14" customFormat="1">
      <c r="A157" s="14"/>
      <c r="B157" s="236"/>
      <c r="C157" s="237"/>
      <c r="D157" s="226" t="s">
        <v>146</v>
      </c>
      <c r="E157" s="238" t="s">
        <v>19</v>
      </c>
      <c r="F157" s="239" t="s">
        <v>158</v>
      </c>
      <c r="G157" s="237"/>
      <c r="H157" s="240">
        <v>2</v>
      </c>
      <c r="I157" s="241"/>
      <c r="J157" s="237"/>
      <c r="K157" s="237"/>
      <c r="L157" s="242"/>
      <c r="M157" s="243"/>
      <c r="N157" s="244"/>
      <c r="O157" s="244"/>
      <c r="P157" s="244"/>
      <c r="Q157" s="244"/>
      <c r="R157" s="244"/>
      <c r="S157" s="244"/>
      <c r="T157" s="245"/>
      <c r="U157" s="14"/>
      <c r="V157" s="14"/>
      <c r="W157" s="14"/>
      <c r="X157" s="14"/>
      <c r="Y157" s="14"/>
      <c r="Z157" s="14"/>
      <c r="AA157" s="14"/>
      <c r="AB157" s="14"/>
      <c r="AC157" s="14"/>
      <c r="AD157" s="14"/>
      <c r="AE157" s="14"/>
      <c r="AT157" s="246" t="s">
        <v>146</v>
      </c>
      <c r="AU157" s="246" t="s">
        <v>82</v>
      </c>
      <c r="AV157" s="14" t="s">
        <v>144</v>
      </c>
      <c r="AW157" s="14" t="s">
        <v>33</v>
      </c>
      <c r="AX157" s="14" t="s">
        <v>80</v>
      </c>
      <c r="AY157" s="246" t="s">
        <v>136</v>
      </c>
    </row>
    <row r="158" s="2" customFormat="1" ht="24.15" customHeight="1">
      <c r="A158" s="37"/>
      <c r="B158" s="38"/>
      <c r="C158" s="211" t="s">
        <v>230</v>
      </c>
      <c r="D158" s="211" t="s">
        <v>139</v>
      </c>
      <c r="E158" s="212" t="s">
        <v>935</v>
      </c>
      <c r="F158" s="213" t="s">
        <v>936</v>
      </c>
      <c r="G158" s="214" t="s">
        <v>251</v>
      </c>
      <c r="H158" s="215">
        <v>20.739999999999998</v>
      </c>
      <c r="I158" s="216"/>
      <c r="J158" s="217">
        <f>ROUND(I158*H158,2)</f>
        <v>0</v>
      </c>
      <c r="K158" s="213" t="s">
        <v>662</v>
      </c>
      <c r="L158" s="43"/>
      <c r="M158" s="218" t="s">
        <v>19</v>
      </c>
      <c r="N158" s="219" t="s">
        <v>43</v>
      </c>
      <c r="O158" s="83"/>
      <c r="P158" s="220">
        <f>O158*H158</f>
        <v>0</v>
      </c>
      <c r="Q158" s="220">
        <v>0</v>
      </c>
      <c r="R158" s="220">
        <f>Q158*H158</f>
        <v>0</v>
      </c>
      <c r="S158" s="220">
        <v>2.3999999999999999</v>
      </c>
      <c r="T158" s="221">
        <f>S158*H158</f>
        <v>49.775999999999996</v>
      </c>
      <c r="U158" s="37"/>
      <c r="V158" s="37"/>
      <c r="W158" s="37"/>
      <c r="X158" s="37"/>
      <c r="Y158" s="37"/>
      <c r="Z158" s="37"/>
      <c r="AA158" s="37"/>
      <c r="AB158" s="37"/>
      <c r="AC158" s="37"/>
      <c r="AD158" s="37"/>
      <c r="AE158" s="37"/>
      <c r="AR158" s="222" t="s">
        <v>144</v>
      </c>
      <c r="AT158" s="222" t="s">
        <v>139</v>
      </c>
      <c r="AU158" s="222" t="s">
        <v>82</v>
      </c>
      <c r="AY158" s="16" t="s">
        <v>136</v>
      </c>
      <c r="BE158" s="223">
        <f>IF(N158="základní",J158,0)</f>
        <v>0</v>
      </c>
      <c r="BF158" s="223">
        <f>IF(N158="snížená",J158,0)</f>
        <v>0</v>
      </c>
      <c r="BG158" s="223">
        <f>IF(N158="zákl. přenesená",J158,0)</f>
        <v>0</v>
      </c>
      <c r="BH158" s="223">
        <f>IF(N158="sníž. přenesená",J158,0)</f>
        <v>0</v>
      </c>
      <c r="BI158" s="223">
        <f>IF(N158="nulová",J158,0)</f>
        <v>0</v>
      </c>
      <c r="BJ158" s="16" t="s">
        <v>80</v>
      </c>
      <c r="BK158" s="223">
        <f>ROUND(I158*H158,2)</f>
        <v>0</v>
      </c>
      <c r="BL158" s="16" t="s">
        <v>144</v>
      </c>
      <c r="BM158" s="222" t="s">
        <v>322</v>
      </c>
    </row>
    <row r="159" s="2" customFormat="1">
      <c r="A159" s="37"/>
      <c r="B159" s="38"/>
      <c r="C159" s="39"/>
      <c r="D159" s="263" t="s">
        <v>663</v>
      </c>
      <c r="E159" s="39"/>
      <c r="F159" s="264" t="s">
        <v>937</v>
      </c>
      <c r="G159" s="39"/>
      <c r="H159" s="39"/>
      <c r="I159" s="265"/>
      <c r="J159" s="39"/>
      <c r="K159" s="39"/>
      <c r="L159" s="43"/>
      <c r="M159" s="266"/>
      <c r="N159" s="267"/>
      <c r="O159" s="83"/>
      <c r="P159" s="83"/>
      <c r="Q159" s="83"/>
      <c r="R159" s="83"/>
      <c r="S159" s="83"/>
      <c r="T159" s="84"/>
      <c r="U159" s="37"/>
      <c r="V159" s="37"/>
      <c r="W159" s="37"/>
      <c r="X159" s="37"/>
      <c r="Y159" s="37"/>
      <c r="Z159" s="37"/>
      <c r="AA159" s="37"/>
      <c r="AB159" s="37"/>
      <c r="AC159" s="37"/>
      <c r="AD159" s="37"/>
      <c r="AE159" s="37"/>
      <c r="AT159" s="16" t="s">
        <v>663</v>
      </c>
      <c r="AU159" s="16" t="s">
        <v>82</v>
      </c>
    </row>
    <row r="160" s="13" customFormat="1">
      <c r="A160" s="13"/>
      <c r="B160" s="224"/>
      <c r="C160" s="225"/>
      <c r="D160" s="226" t="s">
        <v>146</v>
      </c>
      <c r="E160" s="227" t="s">
        <v>19</v>
      </c>
      <c r="F160" s="228" t="s">
        <v>938</v>
      </c>
      <c r="G160" s="225"/>
      <c r="H160" s="229">
        <v>20.739999999999998</v>
      </c>
      <c r="I160" s="230"/>
      <c r="J160" s="225"/>
      <c r="K160" s="225"/>
      <c r="L160" s="231"/>
      <c r="M160" s="232"/>
      <c r="N160" s="233"/>
      <c r="O160" s="233"/>
      <c r="P160" s="233"/>
      <c r="Q160" s="233"/>
      <c r="R160" s="233"/>
      <c r="S160" s="233"/>
      <c r="T160" s="234"/>
      <c r="U160" s="13"/>
      <c r="V160" s="13"/>
      <c r="W160" s="13"/>
      <c r="X160" s="13"/>
      <c r="Y160" s="13"/>
      <c r="Z160" s="13"/>
      <c r="AA160" s="13"/>
      <c r="AB160" s="13"/>
      <c r="AC160" s="13"/>
      <c r="AD160" s="13"/>
      <c r="AE160" s="13"/>
      <c r="AT160" s="235" t="s">
        <v>146</v>
      </c>
      <c r="AU160" s="235" t="s">
        <v>82</v>
      </c>
      <c r="AV160" s="13" t="s">
        <v>82</v>
      </c>
      <c r="AW160" s="13" t="s">
        <v>33</v>
      </c>
      <c r="AX160" s="13" t="s">
        <v>72</v>
      </c>
      <c r="AY160" s="235" t="s">
        <v>136</v>
      </c>
    </row>
    <row r="161" s="14" customFormat="1">
      <c r="A161" s="14"/>
      <c r="B161" s="236"/>
      <c r="C161" s="237"/>
      <c r="D161" s="226" t="s">
        <v>146</v>
      </c>
      <c r="E161" s="238" t="s">
        <v>19</v>
      </c>
      <c r="F161" s="239" t="s">
        <v>158</v>
      </c>
      <c r="G161" s="237"/>
      <c r="H161" s="240">
        <v>20.739999999999998</v>
      </c>
      <c r="I161" s="241"/>
      <c r="J161" s="237"/>
      <c r="K161" s="237"/>
      <c r="L161" s="242"/>
      <c r="M161" s="243"/>
      <c r="N161" s="244"/>
      <c r="O161" s="244"/>
      <c r="P161" s="244"/>
      <c r="Q161" s="244"/>
      <c r="R161" s="244"/>
      <c r="S161" s="244"/>
      <c r="T161" s="245"/>
      <c r="U161" s="14"/>
      <c r="V161" s="14"/>
      <c r="W161" s="14"/>
      <c r="X161" s="14"/>
      <c r="Y161" s="14"/>
      <c r="Z161" s="14"/>
      <c r="AA161" s="14"/>
      <c r="AB161" s="14"/>
      <c r="AC161" s="14"/>
      <c r="AD161" s="14"/>
      <c r="AE161" s="14"/>
      <c r="AT161" s="246" t="s">
        <v>146</v>
      </c>
      <c r="AU161" s="246" t="s">
        <v>82</v>
      </c>
      <c r="AV161" s="14" t="s">
        <v>144</v>
      </c>
      <c r="AW161" s="14" t="s">
        <v>33</v>
      </c>
      <c r="AX161" s="14" t="s">
        <v>80</v>
      </c>
      <c r="AY161" s="246" t="s">
        <v>136</v>
      </c>
    </row>
    <row r="162" s="12" customFormat="1" ht="22.8" customHeight="1">
      <c r="A162" s="12"/>
      <c r="B162" s="195"/>
      <c r="C162" s="196"/>
      <c r="D162" s="197" t="s">
        <v>71</v>
      </c>
      <c r="E162" s="209" t="s">
        <v>939</v>
      </c>
      <c r="F162" s="209" t="s">
        <v>940</v>
      </c>
      <c r="G162" s="196"/>
      <c r="H162" s="196"/>
      <c r="I162" s="199"/>
      <c r="J162" s="210">
        <f>BK162</f>
        <v>0</v>
      </c>
      <c r="K162" s="196"/>
      <c r="L162" s="201"/>
      <c r="M162" s="202"/>
      <c r="N162" s="203"/>
      <c r="O162" s="203"/>
      <c r="P162" s="204">
        <f>SUM(P163:P170)</f>
        <v>0</v>
      </c>
      <c r="Q162" s="203"/>
      <c r="R162" s="204">
        <f>SUM(R163:R170)</f>
        <v>0</v>
      </c>
      <c r="S162" s="203"/>
      <c r="T162" s="205">
        <f>SUM(T163:T170)</f>
        <v>0</v>
      </c>
      <c r="U162" s="12"/>
      <c r="V162" s="12"/>
      <c r="W162" s="12"/>
      <c r="X162" s="12"/>
      <c r="Y162" s="12"/>
      <c r="Z162" s="12"/>
      <c r="AA162" s="12"/>
      <c r="AB162" s="12"/>
      <c r="AC162" s="12"/>
      <c r="AD162" s="12"/>
      <c r="AE162" s="12"/>
      <c r="AR162" s="206" t="s">
        <v>80</v>
      </c>
      <c r="AT162" s="207" t="s">
        <v>71</v>
      </c>
      <c r="AU162" s="207" t="s">
        <v>80</v>
      </c>
      <c r="AY162" s="206" t="s">
        <v>136</v>
      </c>
      <c r="BK162" s="208">
        <f>SUM(BK163:BK170)</f>
        <v>0</v>
      </c>
    </row>
    <row r="163" s="2" customFormat="1" ht="44.25" customHeight="1">
      <c r="A163" s="37"/>
      <c r="B163" s="38"/>
      <c r="C163" s="211" t="s">
        <v>235</v>
      </c>
      <c r="D163" s="211" t="s">
        <v>139</v>
      </c>
      <c r="E163" s="212" t="s">
        <v>941</v>
      </c>
      <c r="F163" s="213" t="s">
        <v>942</v>
      </c>
      <c r="G163" s="214" t="s">
        <v>262</v>
      </c>
      <c r="H163" s="215">
        <v>49.776000000000003</v>
      </c>
      <c r="I163" s="216"/>
      <c r="J163" s="217">
        <f>ROUND(I163*H163,2)</f>
        <v>0</v>
      </c>
      <c r="K163" s="213" t="s">
        <v>662</v>
      </c>
      <c r="L163" s="43"/>
      <c r="M163" s="218" t="s">
        <v>19</v>
      </c>
      <c r="N163" s="219" t="s">
        <v>43</v>
      </c>
      <c r="O163" s="83"/>
      <c r="P163" s="220">
        <f>O163*H163</f>
        <v>0</v>
      </c>
      <c r="Q163" s="220">
        <v>0</v>
      </c>
      <c r="R163" s="220">
        <f>Q163*H163</f>
        <v>0</v>
      </c>
      <c r="S163" s="220">
        <v>0</v>
      </c>
      <c r="T163" s="221">
        <f>S163*H163</f>
        <v>0</v>
      </c>
      <c r="U163" s="37"/>
      <c r="V163" s="37"/>
      <c r="W163" s="37"/>
      <c r="X163" s="37"/>
      <c r="Y163" s="37"/>
      <c r="Z163" s="37"/>
      <c r="AA163" s="37"/>
      <c r="AB163" s="37"/>
      <c r="AC163" s="37"/>
      <c r="AD163" s="37"/>
      <c r="AE163" s="37"/>
      <c r="AR163" s="222" t="s">
        <v>144</v>
      </c>
      <c r="AT163" s="222" t="s">
        <v>139</v>
      </c>
      <c r="AU163" s="222" t="s">
        <v>82</v>
      </c>
      <c r="AY163" s="16" t="s">
        <v>136</v>
      </c>
      <c r="BE163" s="223">
        <f>IF(N163="základní",J163,0)</f>
        <v>0</v>
      </c>
      <c r="BF163" s="223">
        <f>IF(N163="snížená",J163,0)</f>
        <v>0</v>
      </c>
      <c r="BG163" s="223">
        <f>IF(N163="zákl. přenesená",J163,0)</f>
        <v>0</v>
      </c>
      <c r="BH163" s="223">
        <f>IF(N163="sníž. přenesená",J163,0)</f>
        <v>0</v>
      </c>
      <c r="BI163" s="223">
        <f>IF(N163="nulová",J163,0)</f>
        <v>0</v>
      </c>
      <c r="BJ163" s="16" t="s">
        <v>80</v>
      </c>
      <c r="BK163" s="223">
        <f>ROUND(I163*H163,2)</f>
        <v>0</v>
      </c>
      <c r="BL163" s="16" t="s">
        <v>144</v>
      </c>
      <c r="BM163" s="222" t="s">
        <v>330</v>
      </c>
    </row>
    <row r="164" s="2" customFormat="1">
      <c r="A164" s="37"/>
      <c r="B164" s="38"/>
      <c r="C164" s="39"/>
      <c r="D164" s="263" t="s">
        <v>663</v>
      </c>
      <c r="E164" s="39"/>
      <c r="F164" s="264" t="s">
        <v>943</v>
      </c>
      <c r="G164" s="39"/>
      <c r="H164" s="39"/>
      <c r="I164" s="265"/>
      <c r="J164" s="39"/>
      <c r="K164" s="39"/>
      <c r="L164" s="43"/>
      <c r="M164" s="266"/>
      <c r="N164" s="267"/>
      <c r="O164" s="83"/>
      <c r="P164" s="83"/>
      <c r="Q164" s="83"/>
      <c r="R164" s="83"/>
      <c r="S164" s="83"/>
      <c r="T164" s="84"/>
      <c r="U164" s="37"/>
      <c r="V164" s="37"/>
      <c r="W164" s="37"/>
      <c r="X164" s="37"/>
      <c r="Y164" s="37"/>
      <c r="Z164" s="37"/>
      <c r="AA164" s="37"/>
      <c r="AB164" s="37"/>
      <c r="AC164" s="37"/>
      <c r="AD164" s="37"/>
      <c r="AE164" s="37"/>
      <c r="AT164" s="16" t="s">
        <v>663</v>
      </c>
      <c r="AU164" s="16" t="s">
        <v>82</v>
      </c>
    </row>
    <row r="165" s="2" customFormat="1" ht="33" customHeight="1">
      <c r="A165" s="37"/>
      <c r="B165" s="38"/>
      <c r="C165" s="211" t="s">
        <v>7</v>
      </c>
      <c r="D165" s="211" t="s">
        <v>139</v>
      </c>
      <c r="E165" s="212" t="s">
        <v>944</v>
      </c>
      <c r="F165" s="213" t="s">
        <v>945</v>
      </c>
      <c r="G165" s="214" t="s">
        <v>262</v>
      </c>
      <c r="H165" s="215">
        <v>134.012</v>
      </c>
      <c r="I165" s="216"/>
      <c r="J165" s="217">
        <f>ROUND(I165*H165,2)</f>
        <v>0</v>
      </c>
      <c r="K165" s="213" t="s">
        <v>662</v>
      </c>
      <c r="L165" s="43"/>
      <c r="M165" s="218" t="s">
        <v>19</v>
      </c>
      <c r="N165" s="219" t="s">
        <v>43</v>
      </c>
      <c r="O165" s="83"/>
      <c r="P165" s="220">
        <f>O165*H165</f>
        <v>0</v>
      </c>
      <c r="Q165" s="220">
        <v>0</v>
      </c>
      <c r="R165" s="220">
        <f>Q165*H165</f>
        <v>0</v>
      </c>
      <c r="S165" s="220">
        <v>0</v>
      </c>
      <c r="T165" s="221">
        <f>S165*H165</f>
        <v>0</v>
      </c>
      <c r="U165" s="37"/>
      <c r="V165" s="37"/>
      <c r="W165" s="37"/>
      <c r="X165" s="37"/>
      <c r="Y165" s="37"/>
      <c r="Z165" s="37"/>
      <c r="AA165" s="37"/>
      <c r="AB165" s="37"/>
      <c r="AC165" s="37"/>
      <c r="AD165" s="37"/>
      <c r="AE165" s="37"/>
      <c r="AR165" s="222" t="s">
        <v>144</v>
      </c>
      <c r="AT165" s="222" t="s">
        <v>139</v>
      </c>
      <c r="AU165" s="222" t="s">
        <v>82</v>
      </c>
      <c r="AY165" s="16" t="s">
        <v>136</v>
      </c>
      <c r="BE165" s="223">
        <f>IF(N165="základní",J165,0)</f>
        <v>0</v>
      </c>
      <c r="BF165" s="223">
        <f>IF(N165="snížená",J165,0)</f>
        <v>0</v>
      </c>
      <c r="BG165" s="223">
        <f>IF(N165="zákl. přenesená",J165,0)</f>
        <v>0</v>
      </c>
      <c r="BH165" s="223">
        <f>IF(N165="sníž. přenesená",J165,0)</f>
        <v>0</v>
      </c>
      <c r="BI165" s="223">
        <f>IF(N165="nulová",J165,0)</f>
        <v>0</v>
      </c>
      <c r="BJ165" s="16" t="s">
        <v>80</v>
      </c>
      <c r="BK165" s="223">
        <f>ROUND(I165*H165,2)</f>
        <v>0</v>
      </c>
      <c r="BL165" s="16" t="s">
        <v>144</v>
      </c>
      <c r="BM165" s="222" t="s">
        <v>338</v>
      </c>
    </row>
    <row r="166" s="2" customFormat="1">
      <c r="A166" s="37"/>
      <c r="B166" s="38"/>
      <c r="C166" s="39"/>
      <c r="D166" s="263" t="s">
        <v>663</v>
      </c>
      <c r="E166" s="39"/>
      <c r="F166" s="264" t="s">
        <v>946</v>
      </c>
      <c r="G166" s="39"/>
      <c r="H166" s="39"/>
      <c r="I166" s="265"/>
      <c r="J166" s="39"/>
      <c r="K166" s="39"/>
      <c r="L166" s="43"/>
      <c r="M166" s="266"/>
      <c r="N166" s="267"/>
      <c r="O166" s="83"/>
      <c r="P166" s="83"/>
      <c r="Q166" s="83"/>
      <c r="R166" s="83"/>
      <c r="S166" s="83"/>
      <c r="T166" s="84"/>
      <c r="U166" s="37"/>
      <c r="V166" s="37"/>
      <c r="W166" s="37"/>
      <c r="X166" s="37"/>
      <c r="Y166" s="37"/>
      <c r="Z166" s="37"/>
      <c r="AA166" s="37"/>
      <c r="AB166" s="37"/>
      <c r="AC166" s="37"/>
      <c r="AD166" s="37"/>
      <c r="AE166" s="37"/>
      <c r="AT166" s="16" t="s">
        <v>663</v>
      </c>
      <c r="AU166" s="16" t="s">
        <v>82</v>
      </c>
    </row>
    <row r="167" s="2" customFormat="1" ht="24.15" customHeight="1">
      <c r="A167" s="37"/>
      <c r="B167" s="38"/>
      <c r="C167" s="211" t="s">
        <v>243</v>
      </c>
      <c r="D167" s="211" t="s">
        <v>139</v>
      </c>
      <c r="E167" s="212" t="s">
        <v>947</v>
      </c>
      <c r="F167" s="213" t="s">
        <v>948</v>
      </c>
      <c r="G167" s="214" t="s">
        <v>262</v>
      </c>
      <c r="H167" s="215">
        <v>134.012</v>
      </c>
      <c r="I167" s="216"/>
      <c r="J167" s="217">
        <f>ROUND(I167*H167,2)</f>
        <v>0</v>
      </c>
      <c r="K167" s="213" t="s">
        <v>662</v>
      </c>
      <c r="L167" s="43"/>
      <c r="M167" s="218" t="s">
        <v>19</v>
      </c>
      <c r="N167" s="219" t="s">
        <v>43</v>
      </c>
      <c r="O167" s="83"/>
      <c r="P167" s="220">
        <f>O167*H167</f>
        <v>0</v>
      </c>
      <c r="Q167" s="220">
        <v>0</v>
      </c>
      <c r="R167" s="220">
        <f>Q167*H167</f>
        <v>0</v>
      </c>
      <c r="S167" s="220">
        <v>0</v>
      </c>
      <c r="T167" s="221">
        <f>S167*H167</f>
        <v>0</v>
      </c>
      <c r="U167" s="37"/>
      <c r="V167" s="37"/>
      <c r="W167" s="37"/>
      <c r="X167" s="37"/>
      <c r="Y167" s="37"/>
      <c r="Z167" s="37"/>
      <c r="AA167" s="37"/>
      <c r="AB167" s="37"/>
      <c r="AC167" s="37"/>
      <c r="AD167" s="37"/>
      <c r="AE167" s="37"/>
      <c r="AR167" s="222" t="s">
        <v>144</v>
      </c>
      <c r="AT167" s="222" t="s">
        <v>139</v>
      </c>
      <c r="AU167" s="222" t="s">
        <v>82</v>
      </c>
      <c r="AY167" s="16" t="s">
        <v>136</v>
      </c>
      <c r="BE167" s="223">
        <f>IF(N167="základní",J167,0)</f>
        <v>0</v>
      </c>
      <c r="BF167" s="223">
        <f>IF(N167="snížená",J167,0)</f>
        <v>0</v>
      </c>
      <c r="BG167" s="223">
        <f>IF(N167="zákl. přenesená",J167,0)</f>
        <v>0</v>
      </c>
      <c r="BH167" s="223">
        <f>IF(N167="sníž. přenesená",J167,0)</f>
        <v>0</v>
      </c>
      <c r="BI167" s="223">
        <f>IF(N167="nulová",J167,0)</f>
        <v>0</v>
      </c>
      <c r="BJ167" s="16" t="s">
        <v>80</v>
      </c>
      <c r="BK167" s="223">
        <f>ROUND(I167*H167,2)</f>
        <v>0</v>
      </c>
      <c r="BL167" s="16" t="s">
        <v>144</v>
      </c>
      <c r="BM167" s="222" t="s">
        <v>355</v>
      </c>
    </row>
    <row r="168" s="2" customFormat="1">
      <c r="A168" s="37"/>
      <c r="B168" s="38"/>
      <c r="C168" s="39"/>
      <c r="D168" s="263" t="s">
        <v>663</v>
      </c>
      <c r="E168" s="39"/>
      <c r="F168" s="264" t="s">
        <v>949</v>
      </c>
      <c r="G168" s="39"/>
      <c r="H168" s="39"/>
      <c r="I168" s="265"/>
      <c r="J168" s="39"/>
      <c r="K168" s="39"/>
      <c r="L168" s="43"/>
      <c r="M168" s="266"/>
      <c r="N168" s="267"/>
      <c r="O168" s="83"/>
      <c r="P168" s="83"/>
      <c r="Q168" s="83"/>
      <c r="R168" s="83"/>
      <c r="S168" s="83"/>
      <c r="T168" s="84"/>
      <c r="U168" s="37"/>
      <c r="V168" s="37"/>
      <c r="W168" s="37"/>
      <c r="X168" s="37"/>
      <c r="Y168" s="37"/>
      <c r="Z168" s="37"/>
      <c r="AA168" s="37"/>
      <c r="AB168" s="37"/>
      <c r="AC168" s="37"/>
      <c r="AD168" s="37"/>
      <c r="AE168" s="37"/>
      <c r="AT168" s="16" t="s">
        <v>663</v>
      </c>
      <c r="AU168" s="16" t="s">
        <v>82</v>
      </c>
    </row>
    <row r="169" s="2" customFormat="1" ht="33" customHeight="1">
      <c r="A169" s="37"/>
      <c r="B169" s="38"/>
      <c r="C169" s="211" t="s">
        <v>248</v>
      </c>
      <c r="D169" s="211" t="s">
        <v>139</v>
      </c>
      <c r="E169" s="212" t="s">
        <v>950</v>
      </c>
      <c r="F169" s="213" t="s">
        <v>951</v>
      </c>
      <c r="G169" s="214" t="s">
        <v>262</v>
      </c>
      <c r="H169" s="215">
        <v>134.012</v>
      </c>
      <c r="I169" s="216"/>
      <c r="J169" s="217">
        <f>ROUND(I169*H169,2)</f>
        <v>0</v>
      </c>
      <c r="K169" s="213" t="s">
        <v>662</v>
      </c>
      <c r="L169" s="43"/>
      <c r="M169" s="218" t="s">
        <v>19</v>
      </c>
      <c r="N169" s="219" t="s">
        <v>43</v>
      </c>
      <c r="O169" s="83"/>
      <c r="P169" s="220">
        <f>O169*H169</f>
        <v>0</v>
      </c>
      <c r="Q169" s="220">
        <v>0</v>
      </c>
      <c r="R169" s="220">
        <f>Q169*H169</f>
        <v>0</v>
      </c>
      <c r="S169" s="220">
        <v>0</v>
      </c>
      <c r="T169" s="221">
        <f>S169*H169</f>
        <v>0</v>
      </c>
      <c r="U169" s="37"/>
      <c r="V169" s="37"/>
      <c r="W169" s="37"/>
      <c r="X169" s="37"/>
      <c r="Y169" s="37"/>
      <c r="Z169" s="37"/>
      <c r="AA169" s="37"/>
      <c r="AB169" s="37"/>
      <c r="AC169" s="37"/>
      <c r="AD169" s="37"/>
      <c r="AE169" s="37"/>
      <c r="AR169" s="222" t="s">
        <v>144</v>
      </c>
      <c r="AT169" s="222" t="s">
        <v>139</v>
      </c>
      <c r="AU169" s="222" t="s">
        <v>82</v>
      </c>
      <c r="AY169" s="16" t="s">
        <v>136</v>
      </c>
      <c r="BE169" s="223">
        <f>IF(N169="základní",J169,0)</f>
        <v>0</v>
      </c>
      <c r="BF169" s="223">
        <f>IF(N169="snížená",J169,0)</f>
        <v>0</v>
      </c>
      <c r="BG169" s="223">
        <f>IF(N169="zákl. přenesená",J169,0)</f>
        <v>0</v>
      </c>
      <c r="BH169" s="223">
        <f>IF(N169="sníž. přenesená",J169,0)</f>
        <v>0</v>
      </c>
      <c r="BI169" s="223">
        <f>IF(N169="nulová",J169,0)</f>
        <v>0</v>
      </c>
      <c r="BJ169" s="16" t="s">
        <v>80</v>
      </c>
      <c r="BK169" s="223">
        <f>ROUND(I169*H169,2)</f>
        <v>0</v>
      </c>
      <c r="BL169" s="16" t="s">
        <v>144</v>
      </c>
      <c r="BM169" s="222" t="s">
        <v>371</v>
      </c>
    </row>
    <row r="170" s="2" customFormat="1">
      <c r="A170" s="37"/>
      <c r="B170" s="38"/>
      <c r="C170" s="39"/>
      <c r="D170" s="263" t="s">
        <v>663</v>
      </c>
      <c r="E170" s="39"/>
      <c r="F170" s="264" t="s">
        <v>952</v>
      </c>
      <c r="G170" s="39"/>
      <c r="H170" s="39"/>
      <c r="I170" s="265"/>
      <c r="J170" s="39"/>
      <c r="K170" s="39"/>
      <c r="L170" s="43"/>
      <c r="M170" s="269"/>
      <c r="N170" s="270"/>
      <c r="O170" s="271"/>
      <c r="P170" s="271"/>
      <c r="Q170" s="271"/>
      <c r="R170" s="271"/>
      <c r="S170" s="271"/>
      <c r="T170" s="272"/>
      <c r="U170" s="37"/>
      <c r="V170" s="37"/>
      <c r="W170" s="37"/>
      <c r="X170" s="37"/>
      <c r="Y170" s="37"/>
      <c r="Z170" s="37"/>
      <c r="AA170" s="37"/>
      <c r="AB170" s="37"/>
      <c r="AC170" s="37"/>
      <c r="AD170" s="37"/>
      <c r="AE170" s="37"/>
      <c r="AT170" s="16" t="s">
        <v>663</v>
      </c>
      <c r="AU170" s="16" t="s">
        <v>82</v>
      </c>
    </row>
    <row r="171" s="2" customFormat="1" ht="6.96" customHeight="1">
      <c r="A171" s="37"/>
      <c r="B171" s="58"/>
      <c r="C171" s="59"/>
      <c r="D171" s="59"/>
      <c r="E171" s="59"/>
      <c r="F171" s="59"/>
      <c r="G171" s="59"/>
      <c r="H171" s="59"/>
      <c r="I171" s="59"/>
      <c r="J171" s="59"/>
      <c r="K171" s="59"/>
      <c r="L171" s="43"/>
      <c r="M171" s="37"/>
      <c r="O171" s="37"/>
      <c r="P171" s="37"/>
      <c r="Q171" s="37"/>
      <c r="R171" s="37"/>
      <c r="S171" s="37"/>
      <c r="T171" s="37"/>
      <c r="U171" s="37"/>
      <c r="V171" s="37"/>
      <c r="W171" s="37"/>
      <c r="X171" s="37"/>
      <c r="Y171" s="37"/>
      <c r="Z171" s="37"/>
      <c r="AA171" s="37"/>
      <c r="AB171" s="37"/>
      <c r="AC171" s="37"/>
      <c r="AD171" s="37"/>
      <c r="AE171" s="37"/>
    </row>
  </sheetData>
  <sheetProtection sheet="1" autoFilter="0" formatColumns="0" formatRows="0" objects="1" scenarios="1" spinCount="100000" saltValue="WRp75pCYvk2pmkjSmkFDgmhBHwEzqRGSm+pT0xb9zqTVP1nm0utmxF9IUdMWbY7E6RnDYzgn8DZsuYhQB36Ueg==" hashValue="m6HOljYvhoogOgqsv/J6wbckguXHr8dPyMGA1dxxe8am/63QfVdZxuGU9YPdf2DzWF0ZDliXfASOuM+nG0Fu/w==" algorithmName="SHA-512" password="CC35"/>
  <autoFilter ref="C91:K170"/>
  <mergeCells count="12">
    <mergeCell ref="E7:H7"/>
    <mergeCell ref="E9:H9"/>
    <mergeCell ref="E11:H11"/>
    <mergeCell ref="E20:H20"/>
    <mergeCell ref="E29:H29"/>
    <mergeCell ref="E50:H50"/>
    <mergeCell ref="E52:H52"/>
    <mergeCell ref="E54:H54"/>
    <mergeCell ref="E80:H80"/>
    <mergeCell ref="E82:H82"/>
    <mergeCell ref="E84:H84"/>
    <mergeCell ref="L2:V2"/>
  </mergeCells>
  <hyperlinks>
    <hyperlink ref="F99" r:id="rId1" display="https://podminky.urs.cz/item/CS_URS_2024_01/122352501"/>
    <hyperlink ref="F104" r:id="rId2" display="https://podminky.urs.cz/item/CS_URS_2024_01/122352508"/>
    <hyperlink ref="F106" r:id="rId3" display="https://podminky.urs.cz/item/CS_URS_2024_01/162202111"/>
    <hyperlink ref="F108" r:id="rId4" display="https://podminky.urs.cz/item/CS_URS_2024_01/162751117"/>
    <hyperlink ref="F110" r:id="rId5" display="https://podminky.urs.cz/item/CS_URS_2024_01/162751119"/>
    <hyperlink ref="F112" r:id="rId6" display="https://podminky.urs.cz/item/CS_URS_2024_01/182251101"/>
    <hyperlink ref="F117" r:id="rId7" display="https://podminky.urs.cz/item/CS_URS_2024_01/271542211"/>
    <hyperlink ref="F121" r:id="rId8" display="https://podminky.urs.cz/item/CS_URS_2024_01/271572211"/>
    <hyperlink ref="F125" r:id="rId9" display="https://podminky.urs.cz/item/CS_URS_2024_01/273313811"/>
    <hyperlink ref="F129" r:id="rId10" display="https://podminky.urs.cz/item/CS_URS_2024_01/274313811"/>
    <hyperlink ref="F136" r:id="rId11" display="https://podminky.urs.cz/item/CS_URS_2024_01/274351122"/>
    <hyperlink ref="F139" r:id="rId12" display="https://podminky.urs.cz/item/CS_URS_2024_01/319124111"/>
    <hyperlink ref="F144" r:id="rId13" display="https://podminky.urs.cz/item/CS_URS_2024_01/451315127"/>
    <hyperlink ref="F146" r:id="rId14" display="https://podminky.urs.cz/item/CS_URS_2024_01/465513156"/>
    <hyperlink ref="F152" r:id="rId15" display="https://podminky.urs.cz/item/CS_URS_2024_01/927111133"/>
    <hyperlink ref="F159" r:id="rId16" display="https://podminky.urs.cz/item/CS_URS_2024_01/962052210"/>
    <hyperlink ref="F164" r:id="rId17" display="https://podminky.urs.cz/item/CS_URS_2024_01/997013602"/>
    <hyperlink ref="F166" r:id="rId18" display="https://podminky.urs.cz/item/CS_URS_2024_01/997211511"/>
    <hyperlink ref="F168" r:id="rId19" display="https://podminky.urs.cz/item/CS_URS_2024_01/997211611"/>
    <hyperlink ref="F170" r:id="rId20" display="https://podminky.urs.cz/item/CS_URS_2024_01/997211612"/>
  </hyperlinks>
  <pageMargins left="0.39375" right="0.39375" top="0.39375" bottom="0.39375" header="0" footer="0"/>
  <pageSetup paperSize="9" orientation="portrait" blackAndWhite="1" fitToHeight="100"/>
  <headerFooter>
    <oddFooter>&amp;CStrana &amp;P z &amp;N</oddFooter>
  </headerFooter>
  <drawing r:id="rId2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104</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1" customFormat="1" ht="12" customHeight="1">
      <c r="B8" s="19"/>
      <c r="D8" s="141" t="s">
        <v>112</v>
      </c>
      <c r="L8" s="19"/>
    </row>
    <row r="9" hidden="1" s="2" customFormat="1" ht="16.5" customHeight="1">
      <c r="A9" s="37"/>
      <c r="B9" s="43"/>
      <c r="C9" s="37"/>
      <c r="D9" s="37"/>
      <c r="E9" s="142" t="s">
        <v>647</v>
      </c>
      <c r="F9" s="37"/>
      <c r="G9" s="37"/>
      <c r="H9" s="37"/>
      <c r="I9" s="37"/>
      <c r="J9" s="37"/>
      <c r="K9" s="37"/>
      <c r="L9" s="143"/>
      <c r="S9" s="37"/>
      <c r="T9" s="37"/>
      <c r="U9" s="37"/>
      <c r="V9" s="37"/>
      <c r="W9" s="37"/>
      <c r="X9" s="37"/>
      <c r="Y9" s="37"/>
      <c r="Z9" s="37"/>
      <c r="AA9" s="37"/>
      <c r="AB9" s="37"/>
      <c r="AC9" s="37"/>
      <c r="AD9" s="37"/>
      <c r="AE9" s="37"/>
    </row>
    <row r="10" hidden="1" s="2" customFormat="1" ht="12" customHeight="1">
      <c r="A10" s="37"/>
      <c r="B10" s="43"/>
      <c r="C10" s="37"/>
      <c r="D10" s="141" t="s">
        <v>648</v>
      </c>
      <c r="E10" s="37"/>
      <c r="F10" s="37"/>
      <c r="G10" s="37"/>
      <c r="H10" s="37"/>
      <c r="I10" s="37"/>
      <c r="J10" s="37"/>
      <c r="K10" s="37"/>
      <c r="L10" s="143"/>
      <c r="S10" s="37"/>
      <c r="T10" s="37"/>
      <c r="U10" s="37"/>
      <c r="V10" s="37"/>
      <c r="W10" s="37"/>
      <c r="X10" s="37"/>
      <c r="Y10" s="37"/>
      <c r="Z10" s="37"/>
      <c r="AA10" s="37"/>
      <c r="AB10" s="37"/>
      <c r="AC10" s="37"/>
      <c r="AD10" s="37"/>
      <c r="AE10" s="37"/>
    </row>
    <row r="11" hidden="1" s="2" customFormat="1" ht="16.5" customHeight="1">
      <c r="A11" s="37"/>
      <c r="B11" s="43"/>
      <c r="C11" s="37"/>
      <c r="D11" s="37"/>
      <c r="E11" s="144" t="s">
        <v>953</v>
      </c>
      <c r="F11" s="37"/>
      <c r="G11" s="37"/>
      <c r="H11" s="37"/>
      <c r="I11" s="37"/>
      <c r="J11" s="37"/>
      <c r="K11" s="37"/>
      <c r="L11" s="143"/>
      <c r="S11" s="37"/>
      <c r="T11" s="37"/>
      <c r="U11" s="37"/>
      <c r="V11" s="37"/>
      <c r="W11" s="37"/>
      <c r="X11" s="37"/>
      <c r="Y11" s="37"/>
      <c r="Z11" s="37"/>
      <c r="AA11" s="37"/>
      <c r="AB11" s="37"/>
      <c r="AC11" s="37"/>
      <c r="AD11" s="37"/>
      <c r="AE11" s="37"/>
    </row>
    <row r="12" hidden="1" s="2" customFormat="1">
      <c r="A12" s="37"/>
      <c r="B12" s="43"/>
      <c r="C12" s="37"/>
      <c r="D12" s="37"/>
      <c r="E12" s="37"/>
      <c r="F12" s="37"/>
      <c r="G12" s="37"/>
      <c r="H12" s="37"/>
      <c r="I12" s="37"/>
      <c r="J12" s="37"/>
      <c r="K12" s="37"/>
      <c r="L12" s="143"/>
      <c r="S12" s="37"/>
      <c r="T12" s="37"/>
      <c r="U12" s="37"/>
      <c r="V12" s="37"/>
      <c r="W12" s="37"/>
      <c r="X12" s="37"/>
      <c r="Y12" s="37"/>
      <c r="Z12" s="37"/>
      <c r="AA12" s="37"/>
      <c r="AB12" s="37"/>
      <c r="AC12" s="37"/>
      <c r="AD12" s="37"/>
      <c r="AE12" s="37"/>
    </row>
    <row r="13" hidden="1" s="2" customFormat="1" ht="12" customHeight="1">
      <c r="A13" s="37"/>
      <c r="B13" s="43"/>
      <c r="C13" s="37"/>
      <c r="D13" s="141" t="s">
        <v>18</v>
      </c>
      <c r="E13" s="37"/>
      <c r="F13" s="132" t="s">
        <v>19</v>
      </c>
      <c r="G13" s="37"/>
      <c r="H13" s="37"/>
      <c r="I13" s="141" t="s">
        <v>20</v>
      </c>
      <c r="J13" s="132" t="s">
        <v>19</v>
      </c>
      <c r="K13" s="37"/>
      <c r="L13" s="143"/>
      <c r="S13" s="37"/>
      <c r="T13" s="37"/>
      <c r="U13" s="37"/>
      <c r="V13" s="37"/>
      <c r="W13" s="37"/>
      <c r="X13" s="37"/>
      <c r="Y13" s="37"/>
      <c r="Z13" s="37"/>
      <c r="AA13" s="37"/>
      <c r="AB13" s="37"/>
      <c r="AC13" s="37"/>
      <c r="AD13" s="37"/>
      <c r="AE13" s="37"/>
    </row>
    <row r="14" hidden="1" s="2" customFormat="1" ht="12" customHeight="1">
      <c r="A14" s="37"/>
      <c r="B14" s="43"/>
      <c r="C14" s="37"/>
      <c r="D14" s="141" t="s">
        <v>21</v>
      </c>
      <c r="E14" s="37"/>
      <c r="F14" s="132" t="s">
        <v>22</v>
      </c>
      <c r="G14" s="37"/>
      <c r="H14" s="37"/>
      <c r="I14" s="141" t="s">
        <v>23</v>
      </c>
      <c r="J14" s="145" t="str">
        <f>'Rekapitulace zakázky'!AN8</f>
        <v>10. 1. 2024</v>
      </c>
      <c r="K14" s="37"/>
      <c r="L14" s="143"/>
      <c r="S14" s="37"/>
      <c r="T14" s="37"/>
      <c r="U14" s="37"/>
      <c r="V14" s="37"/>
      <c r="W14" s="37"/>
      <c r="X14" s="37"/>
      <c r="Y14" s="37"/>
      <c r="Z14" s="37"/>
      <c r="AA14" s="37"/>
      <c r="AB14" s="37"/>
      <c r="AC14" s="37"/>
      <c r="AD14" s="37"/>
      <c r="AE14" s="37"/>
    </row>
    <row r="15" hidden="1" s="2" customFormat="1" ht="10.8" customHeight="1">
      <c r="A15" s="37"/>
      <c r="B15" s="43"/>
      <c r="C15" s="37"/>
      <c r="D15" s="37"/>
      <c r="E15" s="37"/>
      <c r="F15" s="37"/>
      <c r="G15" s="37"/>
      <c r="H15" s="37"/>
      <c r="I15" s="37"/>
      <c r="J15" s="37"/>
      <c r="K15" s="37"/>
      <c r="L15" s="143"/>
      <c r="S15" s="37"/>
      <c r="T15" s="37"/>
      <c r="U15" s="37"/>
      <c r="V15" s="37"/>
      <c r="W15" s="37"/>
      <c r="X15" s="37"/>
      <c r="Y15" s="37"/>
      <c r="Z15" s="37"/>
      <c r="AA15" s="37"/>
      <c r="AB15" s="37"/>
      <c r="AC15" s="37"/>
      <c r="AD15" s="37"/>
      <c r="AE15" s="37"/>
    </row>
    <row r="16" hidden="1" s="2" customFormat="1" ht="12" customHeight="1">
      <c r="A16" s="37"/>
      <c r="B16" s="43"/>
      <c r="C16" s="37"/>
      <c r="D16" s="141" t="s">
        <v>25</v>
      </c>
      <c r="E16" s="37"/>
      <c r="F16" s="37"/>
      <c r="G16" s="37"/>
      <c r="H16" s="37"/>
      <c r="I16" s="141" t="s">
        <v>26</v>
      </c>
      <c r="J16" s="132" t="s">
        <v>19</v>
      </c>
      <c r="K16" s="37"/>
      <c r="L16" s="143"/>
      <c r="S16" s="37"/>
      <c r="T16" s="37"/>
      <c r="U16" s="37"/>
      <c r="V16" s="37"/>
      <c r="W16" s="37"/>
      <c r="X16" s="37"/>
      <c r="Y16" s="37"/>
      <c r="Z16" s="37"/>
      <c r="AA16" s="37"/>
      <c r="AB16" s="37"/>
      <c r="AC16" s="37"/>
      <c r="AD16" s="37"/>
      <c r="AE16" s="37"/>
    </row>
    <row r="17" hidden="1" s="2" customFormat="1" ht="18" customHeight="1">
      <c r="A17" s="37"/>
      <c r="B17" s="43"/>
      <c r="C17" s="37"/>
      <c r="D17" s="37"/>
      <c r="E17" s="132" t="s">
        <v>27</v>
      </c>
      <c r="F17" s="37"/>
      <c r="G17" s="37"/>
      <c r="H17" s="37"/>
      <c r="I17" s="141" t="s">
        <v>28</v>
      </c>
      <c r="J17" s="132" t="s">
        <v>19</v>
      </c>
      <c r="K17" s="37"/>
      <c r="L17" s="143"/>
      <c r="S17" s="37"/>
      <c r="T17" s="37"/>
      <c r="U17" s="37"/>
      <c r="V17" s="37"/>
      <c r="W17" s="37"/>
      <c r="X17" s="37"/>
      <c r="Y17" s="37"/>
      <c r="Z17" s="37"/>
      <c r="AA17" s="37"/>
      <c r="AB17" s="37"/>
      <c r="AC17" s="37"/>
      <c r="AD17" s="37"/>
      <c r="AE17" s="37"/>
    </row>
    <row r="18" hidden="1" s="2" customFormat="1" ht="6.96" customHeight="1">
      <c r="A18" s="37"/>
      <c r="B18" s="43"/>
      <c r="C18" s="37"/>
      <c r="D18" s="37"/>
      <c r="E18" s="37"/>
      <c r="F18" s="37"/>
      <c r="G18" s="37"/>
      <c r="H18" s="37"/>
      <c r="I18" s="37"/>
      <c r="J18" s="37"/>
      <c r="K18" s="37"/>
      <c r="L18" s="143"/>
      <c r="S18" s="37"/>
      <c r="T18" s="37"/>
      <c r="U18" s="37"/>
      <c r="V18" s="37"/>
      <c r="W18" s="37"/>
      <c r="X18" s="37"/>
      <c r="Y18" s="37"/>
      <c r="Z18" s="37"/>
      <c r="AA18" s="37"/>
      <c r="AB18" s="37"/>
      <c r="AC18" s="37"/>
      <c r="AD18" s="37"/>
      <c r="AE18" s="37"/>
    </row>
    <row r="19" hidden="1" s="2" customFormat="1" ht="12" customHeight="1">
      <c r="A19" s="37"/>
      <c r="B19" s="43"/>
      <c r="C19" s="37"/>
      <c r="D19" s="141" t="s">
        <v>29</v>
      </c>
      <c r="E19" s="37"/>
      <c r="F19" s="37"/>
      <c r="G19" s="37"/>
      <c r="H19" s="37"/>
      <c r="I19" s="141" t="s">
        <v>26</v>
      </c>
      <c r="J19" s="32" t="str">
        <f>'Rekapitulace zakázky'!AN13</f>
        <v>Vyplň údaj</v>
      </c>
      <c r="K19" s="37"/>
      <c r="L19" s="143"/>
      <c r="S19" s="37"/>
      <c r="T19" s="37"/>
      <c r="U19" s="37"/>
      <c r="V19" s="37"/>
      <c r="W19" s="37"/>
      <c r="X19" s="37"/>
      <c r="Y19" s="37"/>
      <c r="Z19" s="37"/>
      <c r="AA19" s="37"/>
      <c r="AB19" s="37"/>
      <c r="AC19" s="37"/>
      <c r="AD19" s="37"/>
      <c r="AE19" s="37"/>
    </row>
    <row r="20" hidden="1" s="2" customFormat="1" ht="18" customHeight="1">
      <c r="A20" s="37"/>
      <c r="B20" s="43"/>
      <c r="C20" s="37"/>
      <c r="D20" s="37"/>
      <c r="E20" s="32" t="str">
        <f>'Rekapitulace zakázky'!E14</f>
        <v>Vyplň údaj</v>
      </c>
      <c r="F20" s="132"/>
      <c r="G20" s="132"/>
      <c r="H20" s="132"/>
      <c r="I20" s="141" t="s">
        <v>28</v>
      </c>
      <c r="J20" s="32" t="str">
        <f>'Rekapitulace zakázky'!AN14</f>
        <v>Vyplň údaj</v>
      </c>
      <c r="K20" s="37"/>
      <c r="L20" s="143"/>
      <c r="S20" s="37"/>
      <c r="T20" s="37"/>
      <c r="U20" s="37"/>
      <c r="V20" s="37"/>
      <c r="W20" s="37"/>
      <c r="X20" s="37"/>
      <c r="Y20" s="37"/>
      <c r="Z20" s="37"/>
      <c r="AA20" s="37"/>
      <c r="AB20" s="37"/>
      <c r="AC20" s="37"/>
      <c r="AD20" s="37"/>
      <c r="AE20" s="37"/>
    </row>
    <row r="21" hidden="1" s="2" customFormat="1" ht="6.96" customHeight="1">
      <c r="A21" s="37"/>
      <c r="B21" s="43"/>
      <c r="C21" s="37"/>
      <c r="D21" s="37"/>
      <c r="E21" s="37"/>
      <c r="F21" s="37"/>
      <c r="G21" s="37"/>
      <c r="H21" s="37"/>
      <c r="I21" s="37"/>
      <c r="J21" s="37"/>
      <c r="K21" s="37"/>
      <c r="L21" s="143"/>
      <c r="S21" s="37"/>
      <c r="T21" s="37"/>
      <c r="U21" s="37"/>
      <c r="V21" s="37"/>
      <c r="W21" s="37"/>
      <c r="X21" s="37"/>
      <c r="Y21" s="37"/>
      <c r="Z21" s="37"/>
      <c r="AA21" s="37"/>
      <c r="AB21" s="37"/>
      <c r="AC21" s="37"/>
      <c r="AD21" s="37"/>
      <c r="AE21" s="37"/>
    </row>
    <row r="22" hidden="1" s="2" customFormat="1" ht="12" customHeight="1">
      <c r="A22" s="37"/>
      <c r="B22" s="43"/>
      <c r="C22" s="37"/>
      <c r="D22" s="141" t="s">
        <v>31</v>
      </c>
      <c r="E22" s="37"/>
      <c r="F22" s="37"/>
      <c r="G22" s="37"/>
      <c r="H22" s="37"/>
      <c r="I22" s="141" t="s">
        <v>26</v>
      </c>
      <c r="J22" s="132" t="s">
        <v>19</v>
      </c>
      <c r="K22" s="37"/>
      <c r="L22" s="143"/>
      <c r="S22" s="37"/>
      <c r="T22" s="37"/>
      <c r="U22" s="37"/>
      <c r="V22" s="37"/>
      <c r="W22" s="37"/>
      <c r="X22" s="37"/>
      <c r="Y22" s="37"/>
      <c r="Z22" s="37"/>
      <c r="AA22" s="37"/>
      <c r="AB22" s="37"/>
      <c r="AC22" s="37"/>
      <c r="AD22" s="37"/>
      <c r="AE22" s="37"/>
    </row>
    <row r="23" hidden="1" s="2" customFormat="1" ht="18" customHeight="1">
      <c r="A23" s="37"/>
      <c r="B23" s="43"/>
      <c r="C23" s="37"/>
      <c r="D23" s="37"/>
      <c r="E23" s="132" t="s">
        <v>32</v>
      </c>
      <c r="F23" s="37"/>
      <c r="G23" s="37"/>
      <c r="H23" s="37"/>
      <c r="I23" s="141" t="s">
        <v>28</v>
      </c>
      <c r="J23" s="132" t="s">
        <v>19</v>
      </c>
      <c r="K23" s="37"/>
      <c r="L23" s="143"/>
      <c r="S23" s="37"/>
      <c r="T23" s="37"/>
      <c r="U23" s="37"/>
      <c r="V23" s="37"/>
      <c r="W23" s="37"/>
      <c r="X23" s="37"/>
      <c r="Y23" s="37"/>
      <c r="Z23" s="37"/>
      <c r="AA23" s="37"/>
      <c r="AB23" s="37"/>
      <c r="AC23" s="37"/>
      <c r="AD23" s="37"/>
      <c r="AE23" s="37"/>
    </row>
    <row r="24" hidden="1" s="2" customFormat="1" ht="6.96" customHeight="1">
      <c r="A24" s="37"/>
      <c r="B24" s="43"/>
      <c r="C24" s="37"/>
      <c r="D24" s="37"/>
      <c r="E24" s="37"/>
      <c r="F24" s="37"/>
      <c r="G24" s="37"/>
      <c r="H24" s="37"/>
      <c r="I24" s="37"/>
      <c r="J24" s="37"/>
      <c r="K24" s="37"/>
      <c r="L24" s="143"/>
      <c r="S24" s="37"/>
      <c r="T24" s="37"/>
      <c r="U24" s="37"/>
      <c r="V24" s="37"/>
      <c r="W24" s="37"/>
      <c r="X24" s="37"/>
      <c r="Y24" s="37"/>
      <c r="Z24" s="37"/>
      <c r="AA24" s="37"/>
      <c r="AB24" s="37"/>
      <c r="AC24" s="37"/>
      <c r="AD24" s="37"/>
      <c r="AE24" s="37"/>
    </row>
    <row r="25" hidden="1" s="2" customFormat="1" ht="12" customHeight="1">
      <c r="A25" s="37"/>
      <c r="B25" s="43"/>
      <c r="C25" s="37"/>
      <c r="D25" s="141" t="s">
        <v>34</v>
      </c>
      <c r="E25" s="37"/>
      <c r="F25" s="37"/>
      <c r="G25" s="37"/>
      <c r="H25" s="37"/>
      <c r="I25" s="141" t="s">
        <v>26</v>
      </c>
      <c r="J25" s="132" t="s">
        <v>19</v>
      </c>
      <c r="K25" s="37"/>
      <c r="L25" s="143"/>
      <c r="S25" s="37"/>
      <c r="T25" s="37"/>
      <c r="U25" s="37"/>
      <c r="V25" s="37"/>
      <c r="W25" s="37"/>
      <c r="X25" s="37"/>
      <c r="Y25" s="37"/>
      <c r="Z25" s="37"/>
      <c r="AA25" s="37"/>
      <c r="AB25" s="37"/>
      <c r="AC25" s="37"/>
      <c r="AD25" s="37"/>
      <c r="AE25" s="37"/>
    </row>
    <row r="26" hidden="1" s="2" customFormat="1" ht="18" customHeight="1">
      <c r="A26" s="37"/>
      <c r="B26" s="43"/>
      <c r="C26" s="37"/>
      <c r="D26" s="37"/>
      <c r="E26" s="132" t="s">
        <v>35</v>
      </c>
      <c r="F26" s="37"/>
      <c r="G26" s="37"/>
      <c r="H26" s="37"/>
      <c r="I26" s="141" t="s">
        <v>28</v>
      </c>
      <c r="J26" s="132" t="s">
        <v>19</v>
      </c>
      <c r="K26" s="37"/>
      <c r="L26" s="143"/>
      <c r="S26" s="37"/>
      <c r="T26" s="37"/>
      <c r="U26" s="37"/>
      <c r="V26" s="37"/>
      <c r="W26" s="37"/>
      <c r="X26" s="37"/>
      <c r="Y26" s="37"/>
      <c r="Z26" s="37"/>
      <c r="AA26" s="37"/>
      <c r="AB26" s="37"/>
      <c r="AC26" s="37"/>
      <c r="AD26" s="37"/>
      <c r="AE26" s="37"/>
    </row>
    <row r="27" hidden="1" s="2" customFormat="1" ht="6.96" customHeight="1">
      <c r="A27" s="37"/>
      <c r="B27" s="43"/>
      <c r="C27" s="37"/>
      <c r="D27" s="37"/>
      <c r="E27" s="37"/>
      <c r="F27" s="37"/>
      <c r="G27" s="37"/>
      <c r="H27" s="37"/>
      <c r="I27" s="37"/>
      <c r="J27" s="37"/>
      <c r="K27" s="37"/>
      <c r="L27" s="143"/>
      <c r="S27" s="37"/>
      <c r="T27" s="37"/>
      <c r="U27" s="37"/>
      <c r="V27" s="37"/>
      <c r="W27" s="37"/>
      <c r="X27" s="37"/>
      <c r="Y27" s="37"/>
      <c r="Z27" s="37"/>
      <c r="AA27" s="37"/>
      <c r="AB27" s="37"/>
      <c r="AC27" s="37"/>
      <c r="AD27" s="37"/>
      <c r="AE27" s="37"/>
    </row>
    <row r="28" hidden="1" s="2" customFormat="1" ht="12" customHeight="1">
      <c r="A28" s="37"/>
      <c r="B28" s="43"/>
      <c r="C28" s="37"/>
      <c r="D28" s="141" t="s">
        <v>36</v>
      </c>
      <c r="E28" s="37"/>
      <c r="F28" s="37"/>
      <c r="G28" s="37"/>
      <c r="H28" s="37"/>
      <c r="I28" s="37"/>
      <c r="J28" s="37"/>
      <c r="K28" s="37"/>
      <c r="L28" s="143"/>
      <c r="S28" s="37"/>
      <c r="T28" s="37"/>
      <c r="U28" s="37"/>
      <c r="V28" s="37"/>
      <c r="W28" s="37"/>
      <c r="X28" s="37"/>
      <c r="Y28" s="37"/>
      <c r="Z28" s="37"/>
      <c r="AA28" s="37"/>
      <c r="AB28" s="37"/>
      <c r="AC28" s="37"/>
      <c r="AD28" s="37"/>
      <c r="AE28" s="37"/>
    </row>
    <row r="29" hidden="1" s="8" customFormat="1" ht="71.25" customHeight="1">
      <c r="A29" s="146"/>
      <c r="B29" s="147"/>
      <c r="C29" s="146"/>
      <c r="D29" s="146"/>
      <c r="E29" s="148" t="s">
        <v>37</v>
      </c>
      <c r="F29" s="148"/>
      <c r="G29" s="148"/>
      <c r="H29" s="148"/>
      <c r="I29" s="146"/>
      <c r="J29" s="146"/>
      <c r="K29" s="146"/>
      <c r="L29" s="149"/>
      <c r="S29" s="146"/>
      <c r="T29" s="146"/>
      <c r="U29" s="146"/>
      <c r="V29" s="146"/>
      <c r="W29" s="146"/>
      <c r="X29" s="146"/>
      <c r="Y29" s="146"/>
      <c r="Z29" s="146"/>
      <c r="AA29" s="146"/>
      <c r="AB29" s="146"/>
      <c r="AC29" s="146"/>
      <c r="AD29" s="146"/>
      <c r="AE29" s="146"/>
    </row>
    <row r="30" hidden="1" s="2" customFormat="1" ht="6.96" customHeight="1">
      <c r="A30" s="37"/>
      <c r="B30" s="43"/>
      <c r="C30" s="37"/>
      <c r="D30" s="37"/>
      <c r="E30" s="37"/>
      <c r="F30" s="37"/>
      <c r="G30" s="37"/>
      <c r="H30" s="37"/>
      <c r="I30" s="37"/>
      <c r="J30" s="37"/>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25.44" customHeight="1">
      <c r="A32" s="37"/>
      <c r="B32" s="43"/>
      <c r="C32" s="37"/>
      <c r="D32" s="151" t="s">
        <v>38</v>
      </c>
      <c r="E32" s="37"/>
      <c r="F32" s="37"/>
      <c r="G32" s="37"/>
      <c r="H32" s="37"/>
      <c r="I32" s="37"/>
      <c r="J32" s="152">
        <f>ROUND(J93, 2)</f>
        <v>0</v>
      </c>
      <c r="K32" s="37"/>
      <c r="L32" s="143"/>
      <c r="S32" s="37"/>
      <c r="T32" s="37"/>
      <c r="U32" s="37"/>
      <c r="V32" s="37"/>
      <c r="W32" s="37"/>
      <c r="X32" s="37"/>
      <c r="Y32" s="37"/>
      <c r="Z32" s="37"/>
      <c r="AA32" s="37"/>
      <c r="AB32" s="37"/>
      <c r="AC32" s="37"/>
      <c r="AD32" s="37"/>
      <c r="AE32" s="37"/>
    </row>
    <row r="33" hidden="1" s="2" customFormat="1" ht="6.96" customHeight="1">
      <c r="A33" s="37"/>
      <c r="B33" s="43"/>
      <c r="C33" s="37"/>
      <c r="D33" s="150"/>
      <c r="E33" s="150"/>
      <c r="F33" s="150"/>
      <c r="G33" s="150"/>
      <c r="H33" s="150"/>
      <c r="I33" s="150"/>
      <c r="J33" s="150"/>
      <c r="K33" s="150"/>
      <c r="L33" s="143"/>
      <c r="S33" s="37"/>
      <c r="T33" s="37"/>
      <c r="U33" s="37"/>
      <c r="V33" s="37"/>
      <c r="W33" s="37"/>
      <c r="X33" s="37"/>
      <c r="Y33" s="37"/>
      <c r="Z33" s="37"/>
      <c r="AA33" s="37"/>
      <c r="AB33" s="37"/>
      <c r="AC33" s="37"/>
      <c r="AD33" s="37"/>
      <c r="AE33" s="37"/>
    </row>
    <row r="34" hidden="1" s="2" customFormat="1" ht="14.4" customHeight="1">
      <c r="A34" s="37"/>
      <c r="B34" s="43"/>
      <c r="C34" s="37"/>
      <c r="D34" s="37"/>
      <c r="E34" s="37"/>
      <c r="F34" s="153" t="s">
        <v>40</v>
      </c>
      <c r="G34" s="37"/>
      <c r="H34" s="37"/>
      <c r="I34" s="153" t="s">
        <v>39</v>
      </c>
      <c r="J34" s="153" t="s">
        <v>41</v>
      </c>
      <c r="K34" s="37"/>
      <c r="L34" s="143"/>
      <c r="S34" s="37"/>
      <c r="T34" s="37"/>
      <c r="U34" s="37"/>
      <c r="V34" s="37"/>
      <c r="W34" s="37"/>
      <c r="X34" s="37"/>
      <c r="Y34" s="37"/>
      <c r="Z34" s="37"/>
      <c r="AA34" s="37"/>
      <c r="AB34" s="37"/>
      <c r="AC34" s="37"/>
      <c r="AD34" s="37"/>
      <c r="AE34" s="37"/>
    </row>
    <row r="35" hidden="1" s="2" customFormat="1" ht="14.4" customHeight="1">
      <c r="A35" s="37"/>
      <c r="B35" s="43"/>
      <c r="C35" s="37"/>
      <c r="D35" s="154" t="s">
        <v>42</v>
      </c>
      <c r="E35" s="141" t="s">
        <v>43</v>
      </c>
      <c r="F35" s="155">
        <f>ROUND((SUM(BE93:BE176)),  2)</f>
        <v>0</v>
      </c>
      <c r="G35" s="37"/>
      <c r="H35" s="37"/>
      <c r="I35" s="156">
        <v>0.20999999999999999</v>
      </c>
      <c r="J35" s="155">
        <f>ROUND(((SUM(BE93:BE176))*I35),  2)</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44</v>
      </c>
      <c r="F36" s="155">
        <f>ROUND((SUM(BF93:BF176)),  2)</f>
        <v>0</v>
      </c>
      <c r="G36" s="37"/>
      <c r="H36" s="37"/>
      <c r="I36" s="156">
        <v>0.12</v>
      </c>
      <c r="J36" s="155">
        <f>ROUND(((SUM(BF93:BF176))*I36),  2)</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45</v>
      </c>
      <c r="F37" s="155">
        <f>ROUND((SUM(BG93:BG176)),  2)</f>
        <v>0</v>
      </c>
      <c r="G37" s="37"/>
      <c r="H37" s="37"/>
      <c r="I37" s="156">
        <v>0.20999999999999999</v>
      </c>
      <c r="J37" s="155">
        <f>0</f>
        <v>0</v>
      </c>
      <c r="K37" s="37"/>
      <c r="L37" s="143"/>
      <c r="S37" s="37"/>
      <c r="T37" s="37"/>
      <c r="U37" s="37"/>
      <c r="V37" s="37"/>
      <c r="W37" s="37"/>
      <c r="X37" s="37"/>
      <c r="Y37" s="37"/>
      <c r="Z37" s="37"/>
      <c r="AA37" s="37"/>
      <c r="AB37" s="37"/>
      <c r="AC37" s="37"/>
      <c r="AD37" s="37"/>
      <c r="AE37" s="37"/>
    </row>
    <row r="38" hidden="1" s="2" customFormat="1" ht="14.4" customHeight="1">
      <c r="A38" s="37"/>
      <c r="B38" s="43"/>
      <c r="C38" s="37"/>
      <c r="D38" s="37"/>
      <c r="E38" s="141" t="s">
        <v>46</v>
      </c>
      <c r="F38" s="155">
        <f>ROUND((SUM(BH93:BH176)),  2)</f>
        <v>0</v>
      </c>
      <c r="G38" s="37"/>
      <c r="H38" s="37"/>
      <c r="I38" s="156">
        <v>0.12</v>
      </c>
      <c r="J38" s="155">
        <f>0</f>
        <v>0</v>
      </c>
      <c r="K38" s="37"/>
      <c r="L38" s="143"/>
      <c r="S38" s="37"/>
      <c r="T38" s="37"/>
      <c r="U38" s="37"/>
      <c r="V38" s="37"/>
      <c r="W38" s="37"/>
      <c r="X38" s="37"/>
      <c r="Y38" s="37"/>
      <c r="Z38" s="37"/>
      <c r="AA38" s="37"/>
      <c r="AB38" s="37"/>
      <c r="AC38" s="37"/>
      <c r="AD38" s="37"/>
      <c r="AE38" s="37"/>
    </row>
    <row r="39" hidden="1" s="2" customFormat="1" ht="14.4" customHeight="1">
      <c r="A39" s="37"/>
      <c r="B39" s="43"/>
      <c r="C39" s="37"/>
      <c r="D39" s="37"/>
      <c r="E39" s="141" t="s">
        <v>47</v>
      </c>
      <c r="F39" s="155">
        <f>ROUND((SUM(BI93:BI176)),  2)</f>
        <v>0</v>
      </c>
      <c r="G39" s="37"/>
      <c r="H39" s="37"/>
      <c r="I39" s="156">
        <v>0</v>
      </c>
      <c r="J39" s="155">
        <f>0</f>
        <v>0</v>
      </c>
      <c r="K39" s="37"/>
      <c r="L39" s="143"/>
      <c r="S39" s="37"/>
      <c r="T39" s="37"/>
      <c r="U39" s="37"/>
      <c r="V39" s="37"/>
      <c r="W39" s="37"/>
      <c r="X39" s="37"/>
      <c r="Y39" s="37"/>
      <c r="Z39" s="37"/>
      <c r="AA39" s="37"/>
      <c r="AB39" s="37"/>
      <c r="AC39" s="37"/>
      <c r="AD39" s="37"/>
      <c r="AE39" s="37"/>
    </row>
    <row r="40" hidden="1" s="2" customFormat="1" ht="6.96" customHeight="1">
      <c r="A40" s="37"/>
      <c r="B40" s="43"/>
      <c r="C40" s="37"/>
      <c r="D40" s="37"/>
      <c r="E40" s="37"/>
      <c r="F40" s="37"/>
      <c r="G40" s="37"/>
      <c r="H40" s="37"/>
      <c r="I40" s="37"/>
      <c r="J40" s="37"/>
      <c r="K40" s="37"/>
      <c r="L40" s="143"/>
      <c r="S40" s="37"/>
      <c r="T40" s="37"/>
      <c r="U40" s="37"/>
      <c r="V40" s="37"/>
      <c r="W40" s="37"/>
      <c r="X40" s="37"/>
      <c r="Y40" s="37"/>
      <c r="Z40" s="37"/>
      <c r="AA40" s="37"/>
      <c r="AB40" s="37"/>
      <c r="AC40" s="37"/>
      <c r="AD40" s="37"/>
      <c r="AE40" s="37"/>
    </row>
    <row r="41" hidden="1" s="2" customFormat="1" ht="25.44" customHeight="1">
      <c r="A41" s="37"/>
      <c r="B41" s="43"/>
      <c r="C41" s="157"/>
      <c r="D41" s="158" t="s">
        <v>48</v>
      </c>
      <c r="E41" s="159"/>
      <c r="F41" s="159"/>
      <c r="G41" s="160" t="s">
        <v>49</v>
      </c>
      <c r="H41" s="161" t="s">
        <v>50</v>
      </c>
      <c r="I41" s="159"/>
      <c r="J41" s="162">
        <f>SUM(J32:J39)</f>
        <v>0</v>
      </c>
      <c r="K41" s="163"/>
      <c r="L41" s="143"/>
      <c r="S41" s="37"/>
      <c r="T41" s="37"/>
      <c r="U41" s="37"/>
      <c r="V41" s="37"/>
      <c r="W41" s="37"/>
      <c r="X41" s="37"/>
      <c r="Y41" s="37"/>
      <c r="Z41" s="37"/>
      <c r="AA41" s="37"/>
      <c r="AB41" s="37"/>
      <c r="AC41" s="37"/>
      <c r="AD41" s="37"/>
      <c r="AE41" s="37"/>
    </row>
    <row r="42" hidden="1" s="2" customFormat="1" ht="14.4" customHeight="1">
      <c r="A42" s="37"/>
      <c r="B42" s="164"/>
      <c r="C42" s="165"/>
      <c r="D42" s="165"/>
      <c r="E42" s="165"/>
      <c r="F42" s="165"/>
      <c r="G42" s="165"/>
      <c r="H42" s="165"/>
      <c r="I42" s="165"/>
      <c r="J42" s="165"/>
      <c r="K42" s="165"/>
      <c r="L42" s="143"/>
      <c r="S42" s="37"/>
      <c r="T42" s="37"/>
      <c r="U42" s="37"/>
      <c r="V42" s="37"/>
      <c r="W42" s="37"/>
      <c r="X42" s="37"/>
      <c r="Y42" s="37"/>
      <c r="Z42" s="37"/>
      <c r="AA42" s="37"/>
      <c r="AB42" s="37"/>
      <c r="AC42" s="37"/>
      <c r="AD42" s="37"/>
      <c r="AE42" s="37"/>
    </row>
    <row r="43" hidden="1"/>
    <row r="44" hidden="1"/>
    <row r="45" hidden="1"/>
    <row r="46" s="2" customFormat="1" ht="6.96" customHeight="1">
      <c r="A46" s="37"/>
      <c r="B46" s="166"/>
      <c r="C46" s="167"/>
      <c r="D46" s="167"/>
      <c r="E46" s="167"/>
      <c r="F46" s="167"/>
      <c r="G46" s="167"/>
      <c r="H46" s="167"/>
      <c r="I46" s="167"/>
      <c r="J46" s="167"/>
      <c r="K46" s="167"/>
      <c r="L46" s="143"/>
      <c r="S46" s="37"/>
      <c r="T46" s="37"/>
      <c r="U46" s="37"/>
      <c r="V46" s="37"/>
      <c r="W46" s="37"/>
      <c r="X46" s="37"/>
      <c r="Y46" s="37"/>
      <c r="Z46" s="37"/>
      <c r="AA46" s="37"/>
      <c r="AB46" s="37"/>
      <c r="AC46" s="37"/>
      <c r="AD46" s="37"/>
      <c r="AE46" s="37"/>
    </row>
    <row r="47" s="2" customFormat="1" ht="24.96" customHeight="1">
      <c r="A47" s="37"/>
      <c r="B47" s="38"/>
      <c r="C47" s="22" t="s">
        <v>114</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6.96" customHeight="1">
      <c r="A48" s="37"/>
      <c r="B48" s="38"/>
      <c r="C48" s="39"/>
      <c r="D48" s="39"/>
      <c r="E48" s="39"/>
      <c r="F48" s="39"/>
      <c r="G48" s="39"/>
      <c r="H48" s="39"/>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16</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168" t="str">
        <f>E7</f>
        <v>Oprava trati v úseku Hradec Králové - Předměřice n. L.</v>
      </c>
      <c r="F50" s="31"/>
      <c r="G50" s="31"/>
      <c r="H50" s="31"/>
      <c r="I50" s="39"/>
      <c r="J50" s="39"/>
      <c r="K50" s="39"/>
      <c r="L50" s="143"/>
      <c r="S50" s="37"/>
      <c r="T50" s="37"/>
      <c r="U50" s="37"/>
      <c r="V50" s="37"/>
      <c r="W50" s="37"/>
      <c r="X50" s="37"/>
      <c r="Y50" s="37"/>
      <c r="Z50" s="37"/>
      <c r="AA50" s="37"/>
      <c r="AB50" s="37"/>
      <c r="AC50" s="37"/>
      <c r="AD50" s="37"/>
      <c r="AE50" s="37"/>
    </row>
    <row r="51" s="1" customFormat="1" ht="12" customHeight="1">
      <c r="B51" s="20"/>
      <c r="C51" s="31" t="s">
        <v>112</v>
      </c>
      <c r="D51" s="21"/>
      <c r="E51" s="21"/>
      <c r="F51" s="21"/>
      <c r="G51" s="21"/>
      <c r="H51" s="21"/>
      <c r="I51" s="21"/>
      <c r="J51" s="21"/>
      <c r="K51" s="21"/>
      <c r="L51" s="19"/>
    </row>
    <row r="52" s="2" customFormat="1" ht="16.5" customHeight="1">
      <c r="A52" s="37"/>
      <c r="B52" s="38"/>
      <c r="C52" s="39"/>
      <c r="D52" s="39"/>
      <c r="E52" s="168" t="s">
        <v>647</v>
      </c>
      <c r="F52" s="39"/>
      <c r="G52" s="39"/>
      <c r="H52" s="39"/>
      <c r="I52" s="39"/>
      <c r="J52" s="39"/>
      <c r="K52" s="39"/>
      <c r="L52" s="143"/>
      <c r="S52" s="37"/>
      <c r="T52" s="37"/>
      <c r="U52" s="37"/>
      <c r="V52" s="37"/>
      <c r="W52" s="37"/>
      <c r="X52" s="37"/>
      <c r="Y52" s="37"/>
      <c r="Z52" s="37"/>
      <c r="AA52" s="37"/>
      <c r="AB52" s="37"/>
      <c r="AC52" s="37"/>
      <c r="AD52" s="37"/>
      <c r="AE52" s="37"/>
    </row>
    <row r="53" s="2" customFormat="1" ht="12" customHeight="1">
      <c r="A53" s="37"/>
      <c r="B53" s="38"/>
      <c r="C53" s="31" t="s">
        <v>648</v>
      </c>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6.5" customHeight="1">
      <c r="A54" s="37"/>
      <c r="B54" s="38"/>
      <c r="C54" s="39"/>
      <c r="D54" s="39"/>
      <c r="E54" s="68" t="str">
        <f>E11</f>
        <v>SO 05-03 - Propustek v km 25,125</v>
      </c>
      <c r="F54" s="39"/>
      <c r="G54" s="39"/>
      <c r="H54" s="39"/>
      <c r="I54" s="39"/>
      <c r="J54" s="39"/>
      <c r="K54" s="39"/>
      <c r="L54" s="143"/>
      <c r="S54" s="37"/>
      <c r="T54" s="37"/>
      <c r="U54" s="37"/>
      <c r="V54" s="37"/>
      <c r="W54" s="37"/>
      <c r="X54" s="37"/>
      <c r="Y54" s="37"/>
      <c r="Z54" s="37"/>
      <c r="AA54" s="37"/>
      <c r="AB54" s="37"/>
      <c r="AC54" s="37"/>
      <c r="AD54" s="37"/>
      <c r="AE54" s="37"/>
    </row>
    <row r="55" s="2" customFormat="1" ht="6.96" customHeight="1">
      <c r="A55" s="37"/>
      <c r="B55" s="38"/>
      <c r="C55" s="39"/>
      <c r="D55" s="39"/>
      <c r="E55" s="39"/>
      <c r="F55" s="39"/>
      <c r="G55" s="39"/>
      <c r="H55" s="39"/>
      <c r="I55" s="39"/>
      <c r="J55" s="39"/>
      <c r="K55" s="39"/>
      <c r="L55" s="143"/>
      <c r="S55" s="37"/>
      <c r="T55" s="37"/>
      <c r="U55" s="37"/>
      <c r="V55" s="37"/>
      <c r="W55" s="37"/>
      <c r="X55" s="37"/>
      <c r="Y55" s="37"/>
      <c r="Z55" s="37"/>
      <c r="AA55" s="37"/>
      <c r="AB55" s="37"/>
      <c r="AC55" s="37"/>
      <c r="AD55" s="37"/>
      <c r="AE55" s="37"/>
    </row>
    <row r="56" s="2" customFormat="1" ht="12" customHeight="1">
      <c r="A56" s="37"/>
      <c r="B56" s="38"/>
      <c r="C56" s="31" t="s">
        <v>21</v>
      </c>
      <c r="D56" s="39"/>
      <c r="E56" s="39"/>
      <c r="F56" s="26" t="str">
        <f>F14</f>
        <v>TÚ Hradec Králové - Předměřice n. L.</v>
      </c>
      <c r="G56" s="39"/>
      <c r="H56" s="39"/>
      <c r="I56" s="31" t="s">
        <v>23</v>
      </c>
      <c r="J56" s="71" t="str">
        <f>IF(J14="","",J14)</f>
        <v>10. 1. 2024</v>
      </c>
      <c r="K56" s="39"/>
      <c r="L56" s="143"/>
      <c r="S56" s="37"/>
      <c r="T56" s="37"/>
      <c r="U56" s="37"/>
      <c r="V56" s="37"/>
      <c r="W56" s="37"/>
      <c r="X56" s="37"/>
      <c r="Y56" s="37"/>
      <c r="Z56" s="37"/>
      <c r="AA56" s="37"/>
      <c r="AB56" s="37"/>
      <c r="AC56" s="37"/>
      <c r="AD56" s="37"/>
      <c r="AE56" s="37"/>
    </row>
    <row r="57" s="2" customFormat="1" ht="6.96" customHeight="1">
      <c r="A57" s="37"/>
      <c r="B57" s="38"/>
      <c r="C57" s="39"/>
      <c r="D57" s="39"/>
      <c r="E57" s="39"/>
      <c r="F57" s="39"/>
      <c r="G57" s="39"/>
      <c r="H57" s="39"/>
      <c r="I57" s="39"/>
      <c r="J57" s="39"/>
      <c r="K57" s="39"/>
      <c r="L57" s="143"/>
      <c r="S57" s="37"/>
      <c r="T57" s="37"/>
      <c r="U57" s="37"/>
      <c r="V57" s="37"/>
      <c r="W57" s="37"/>
      <c r="X57" s="37"/>
      <c r="Y57" s="37"/>
      <c r="Z57" s="37"/>
      <c r="AA57" s="37"/>
      <c r="AB57" s="37"/>
      <c r="AC57" s="37"/>
      <c r="AD57" s="37"/>
      <c r="AE57" s="37"/>
    </row>
    <row r="58" s="2" customFormat="1" ht="15.15" customHeight="1">
      <c r="A58" s="37"/>
      <c r="B58" s="38"/>
      <c r="C58" s="31" t="s">
        <v>25</v>
      </c>
      <c r="D58" s="39"/>
      <c r="E58" s="39"/>
      <c r="F58" s="26" t="str">
        <f>E17</f>
        <v>Správa železnic, s.o.</v>
      </c>
      <c r="G58" s="39"/>
      <c r="H58" s="39"/>
      <c r="I58" s="31" t="s">
        <v>31</v>
      </c>
      <c r="J58" s="35" t="str">
        <f>E23</f>
        <v>Bez PD</v>
      </c>
      <c r="K58" s="39"/>
      <c r="L58" s="143"/>
      <c r="S58" s="37"/>
      <c r="T58" s="37"/>
      <c r="U58" s="37"/>
      <c r="V58" s="37"/>
      <c r="W58" s="37"/>
      <c r="X58" s="37"/>
      <c r="Y58" s="37"/>
      <c r="Z58" s="37"/>
      <c r="AA58" s="37"/>
      <c r="AB58" s="37"/>
      <c r="AC58" s="37"/>
      <c r="AD58" s="37"/>
      <c r="AE58" s="37"/>
    </row>
    <row r="59" s="2" customFormat="1" ht="15.15" customHeight="1">
      <c r="A59" s="37"/>
      <c r="B59" s="38"/>
      <c r="C59" s="31" t="s">
        <v>29</v>
      </c>
      <c r="D59" s="39"/>
      <c r="E59" s="39"/>
      <c r="F59" s="26" t="str">
        <f>IF(E20="","",E20)</f>
        <v>Vyplň údaj</v>
      </c>
      <c r="G59" s="39"/>
      <c r="H59" s="39"/>
      <c r="I59" s="31" t="s">
        <v>34</v>
      </c>
      <c r="J59" s="35" t="str">
        <f>E26</f>
        <v>ST Hradec Králové</v>
      </c>
      <c r="K59" s="39"/>
      <c r="L59" s="143"/>
      <c r="S59" s="37"/>
      <c r="T59" s="37"/>
      <c r="U59" s="37"/>
      <c r="V59" s="37"/>
      <c r="W59" s="37"/>
      <c r="X59" s="37"/>
      <c r="Y59" s="37"/>
      <c r="Z59" s="37"/>
      <c r="AA59" s="37"/>
      <c r="AB59" s="37"/>
      <c r="AC59" s="37"/>
      <c r="AD59" s="37"/>
      <c r="AE59" s="37"/>
    </row>
    <row r="60" s="2" customFormat="1" ht="10.32" customHeight="1">
      <c r="A60" s="37"/>
      <c r="B60" s="38"/>
      <c r="C60" s="39"/>
      <c r="D60" s="39"/>
      <c r="E60" s="39"/>
      <c r="F60" s="39"/>
      <c r="G60" s="39"/>
      <c r="H60" s="39"/>
      <c r="I60" s="39"/>
      <c r="J60" s="39"/>
      <c r="K60" s="39"/>
      <c r="L60" s="143"/>
      <c r="S60" s="37"/>
      <c r="T60" s="37"/>
      <c r="U60" s="37"/>
      <c r="V60" s="37"/>
      <c r="W60" s="37"/>
      <c r="X60" s="37"/>
      <c r="Y60" s="37"/>
      <c r="Z60" s="37"/>
      <c r="AA60" s="37"/>
      <c r="AB60" s="37"/>
      <c r="AC60" s="37"/>
      <c r="AD60" s="37"/>
      <c r="AE60" s="37"/>
    </row>
    <row r="61" s="2" customFormat="1" ht="29.28" customHeight="1">
      <c r="A61" s="37"/>
      <c r="B61" s="38"/>
      <c r="C61" s="169" t="s">
        <v>115</v>
      </c>
      <c r="D61" s="170"/>
      <c r="E61" s="170"/>
      <c r="F61" s="170"/>
      <c r="G61" s="170"/>
      <c r="H61" s="170"/>
      <c r="I61" s="170"/>
      <c r="J61" s="171" t="s">
        <v>116</v>
      </c>
      <c r="K61" s="170"/>
      <c r="L61" s="143"/>
      <c r="S61" s="37"/>
      <c r="T61" s="37"/>
      <c r="U61" s="37"/>
      <c r="V61" s="37"/>
      <c r="W61" s="37"/>
      <c r="X61" s="37"/>
      <c r="Y61" s="37"/>
      <c r="Z61" s="37"/>
      <c r="AA61" s="37"/>
      <c r="AB61" s="37"/>
      <c r="AC61" s="37"/>
      <c r="AD61" s="37"/>
      <c r="AE61" s="37"/>
    </row>
    <row r="62" s="2" customFormat="1" ht="10.32"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s="2" customFormat="1" ht="22.8" customHeight="1">
      <c r="A63" s="37"/>
      <c r="B63" s="38"/>
      <c r="C63" s="172" t="s">
        <v>70</v>
      </c>
      <c r="D63" s="39"/>
      <c r="E63" s="39"/>
      <c r="F63" s="39"/>
      <c r="G63" s="39"/>
      <c r="H63" s="39"/>
      <c r="I63" s="39"/>
      <c r="J63" s="101">
        <f>J93</f>
        <v>0</v>
      </c>
      <c r="K63" s="39"/>
      <c r="L63" s="143"/>
      <c r="S63" s="37"/>
      <c r="T63" s="37"/>
      <c r="U63" s="37"/>
      <c r="V63" s="37"/>
      <c r="W63" s="37"/>
      <c r="X63" s="37"/>
      <c r="Y63" s="37"/>
      <c r="Z63" s="37"/>
      <c r="AA63" s="37"/>
      <c r="AB63" s="37"/>
      <c r="AC63" s="37"/>
      <c r="AD63" s="37"/>
      <c r="AE63" s="37"/>
      <c r="AU63" s="16" t="s">
        <v>117</v>
      </c>
    </row>
    <row r="64" s="9" customFormat="1" ht="24.96" customHeight="1">
      <c r="A64" s="9"/>
      <c r="B64" s="173"/>
      <c r="C64" s="174"/>
      <c r="D64" s="175" t="s">
        <v>118</v>
      </c>
      <c r="E64" s="176"/>
      <c r="F64" s="176"/>
      <c r="G64" s="176"/>
      <c r="H64" s="176"/>
      <c r="I64" s="176"/>
      <c r="J64" s="177">
        <f>J94</f>
        <v>0</v>
      </c>
      <c r="K64" s="174"/>
      <c r="L64" s="178"/>
      <c r="S64" s="9"/>
      <c r="T64" s="9"/>
      <c r="U64" s="9"/>
      <c r="V64" s="9"/>
      <c r="W64" s="9"/>
      <c r="X64" s="9"/>
      <c r="Y64" s="9"/>
      <c r="Z64" s="9"/>
      <c r="AA64" s="9"/>
      <c r="AB64" s="9"/>
      <c r="AC64" s="9"/>
      <c r="AD64" s="9"/>
      <c r="AE64" s="9"/>
    </row>
    <row r="65" s="10" customFormat="1" ht="19.92" customHeight="1">
      <c r="A65" s="10"/>
      <c r="B65" s="179"/>
      <c r="C65" s="124"/>
      <c r="D65" s="180" t="s">
        <v>881</v>
      </c>
      <c r="E65" s="181"/>
      <c r="F65" s="181"/>
      <c r="G65" s="181"/>
      <c r="H65" s="181"/>
      <c r="I65" s="181"/>
      <c r="J65" s="182">
        <f>J95</f>
        <v>0</v>
      </c>
      <c r="K65" s="124"/>
      <c r="L65" s="183"/>
      <c r="S65" s="10"/>
      <c r="T65" s="10"/>
      <c r="U65" s="10"/>
      <c r="V65" s="10"/>
      <c r="W65" s="10"/>
      <c r="X65" s="10"/>
      <c r="Y65" s="10"/>
      <c r="Z65" s="10"/>
      <c r="AA65" s="10"/>
      <c r="AB65" s="10"/>
      <c r="AC65" s="10"/>
      <c r="AD65" s="10"/>
      <c r="AE65" s="10"/>
    </row>
    <row r="66" s="10" customFormat="1" ht="19.92" customHeight="1">
      <c r="A66" s="10"/>
      <c r="B66" s="179"/>
      <c r="C66" s="124"/>
      <c r="D66" s="180" t="s">
        <v>882</v>
      </c>
      <c r="E66" s="181"/>
      <c r="F66" s="181"/>
      <c r="G66" s="181"/>
      <c r="H66" s="181"/>
      <c r="I66" s="181"/>
      <c r="J66" s="182">
        <f>J123</f>
        <v>0</v>
      </c>
      <c r="K66" s="124"/>
      <c r="L66" s="183"/>
      <c r="S66" s="10"/>
      <c r="T66" s="10"/>
      <c r="U66" s="10"/>
      <c r="V66" s="10"/>
      <c r="W66" s="10"/>
      <c r="X66" s="10"/>
      <c r="Y66" s="10"/>
      <c r="Z66" s="10"/>
      <c r="AA66" s="10"/>
      <c r="AB66" s="10"/>
      <c r="AC66" s="10"/>
      <c r="AD66" s="10"/>
      <c r="AE66" s="10"/>
    </row>
    <row r="67" s="10" customFormat="1" ht="19.92" customHeight="1">
      <c r="A67" s="10"/>
      <c r="B67" s="179"/>
      <c r="C67" s="124"/>
      <c r="D67" s="180" t="s">
        <v>883</v>
      </c>
      <c r="E67" s="181"/>
      <c r="F67" s="181"/>
      <c r="G67" s="181"/>
      <c r="H67" s="181"/>
      <c r="I67" s="181"/>
      <c r="J67" s="182">
        <f>J139</f>
        <v>0</v>
      </c>
      <c r="K67" s="124"/>
      <c r="L67" s="183"/>
      <c r="S67" s="10"/>
      <c r="T67" s="10"/>
      <c r="U67" s="10"/>
      <c r="V67" s="10"/>
      <c r="W67" s="10"/>
      <c r="X67" s="10"/>
      <c r="Y67" s="10"/>
      <c r="Z67" s="10"/>
      <c r="AA67" s="10"/>
      <c r="AB67" s="10"/>
      <c r="AC67" s="10"/>
      <c r="AD67" s="10"/>
      <c r="AE67" s="10"/>
    </row>
    <row r="68" s="10" customFormat="1" ht="19.92" customHeight="1">
      <c r="A68" s="10"/>
      <c r="B68" s="179"/>
      <c r="C68" s="124"/>
      <c r="D68" s="180" t="s">
        <v>656</v>
      </c>
      <c r="E68" s="181"/>
      <c r="F68" s="181"/>
      <c r="G68" s="181"/>
      <c r="H68" s="181"/>
      <c r="I68" s="181"/>
      <c r="J68" s="182">
        <f>J150</f>
        <v>0</v>
      </c>
      <c r="K68" s="124"/>
      <c r="L68" s="183"/>
      <c r="S68" s="10"/>
      <c r="T68" s="10"/>
      <c r="U68" s="10"/>
      <c r="V68" s="10"/>
      <c r="W68" s="10"/>
      <c r="X68" s="10"/>
      <c r="Y68" s="10"/>
      <c r="Z68" s="10"/>
      <c r="AA68" s="10"/>
      <c r="AB68" s="10"/>
      <c r="AC68" s="10"/>
      <c r="AD68" s="10"/>
      <c r="AE68" s="10"/>
    </row>
    <row r="69" s="10" customFormat="1" ht="19.92" customHeight="1">
      <c r="A69" s="10"/>
      <c r="B69" s="179"/>
      <c r="C69" s="124"/>
      <c r="D69" s="180" t="s">
        <v>518</v>
      </c>
      <c r="E69" s="181"/>
      <c r="F69" s="181"/>
      <c r="G69" s="181"/>
      <c r="H69" s="181"/>
      <c r="I69" s="181"/>
      <c r="J69" s="182">
        <f>J157</f>
        <v>0</v>
      </c>
      <c r="K69" s="124"/>
      <c r="L69" s="183"/>
      <c r="S69" s="10"/>
      <c r="T69" s="10"/>
      <c r="U69" s="10"/>
      <c r="V69" s="10"/>
      <c r="W69" s="10"/>
      <c r="X69" s="10"/>
      <c r="Y69" s="10"/>
      <c r="Z69" s="10"/>
      <c r="AA69" s="10"/>
      <c r="AB69" s="10"/>
      <c r="AC69" s="10"/>
      <c r="AD69" s="10"/>
      <c r="AE69" s="10"/>
    </row>
    <row r="70" s="10" customFormat="1" ht="19.92" customHeight="1">
      <c r="A70" s="10"/>
      <c r="B70" s="179"/>
      <c r="C70" s="124"/>
      <c r="D70" s="180" t="s">
        <v>884</v>
      </c>
      <c r="E70" s="181"/>
      <c r="F70" s="181"/>
      <c r="G70" s="181"/>
      <c r="H70" s="181"/>
      <c r="I70" s="181"/>
      <c r="J70" s="182">
        <f>J163</f>
        <v>0</v>
      </c>
      <c r="K70" s="124"/>
      <c r="L70" s="183"/>
      <c r="S70" s="10"/>
      <c r="T70" s="10"/>
      <c r="U70" s="10"/>
      <c r="V70" s="10"/>
      <c r="W70" s="10"/>
      <c r="X70" s="10"/>
      <c r="Y70" s="10"/>
      <c r="Z70" s="10"/>
      <c r="AA70" s="10"/>
      <c r="AB70" s="10"/>
      <c r="AC70" s="10"/>
      <c r="AD70" s="10"/>
      <c r="AE70" s="10"/>
    </row>
    <row r="71" s="10" customFormat="1" ht="19.92" customHeight="1">
      <c r="A71" s="10"/>
      <c r="B71" s="179"/>
      <c r="C71" s="124"/>
      <c r="D71" s="180" t="s">
        <v>954</v>
      </c>
      <c r="E71" s="181"/>
      <c r="F71" s="181"/>
      <c r="G71" s="181"/>
      <c r="H71" s="181"/>
      <c r="I71" s="181"/>
      <c r="J71" s="182">
        <f>J174</f>
        <v>0</v>
      </c>
      <c r="K71" s="124"/>
      <c r="L71" s="183"/>
      <c r="S71" s="10"/>
      <c r="T71" s="10"/>
      <c r="U71" s="10"/>
      <c r="V71" s="10"/>
      <c r="W71" s="10"/>
      <c r="X71" s="10"/>
      <c r="Y71" s="10"/>
      <c r="Z71" s="10"/>
      <c r="AA71" s="10"/>
      <c r="AB71" s="10"/>
      <c r="AC71" s="10"/>
      <c r="AD71" s="10"/>
      <c r="AE71" s="10"/>
    </row>
    <row r="72" s="2" customFormat="1" ht="21.84" customHeight="1">
      <c r="A72" s="37"/>
      <c r="B72" s="38"/>
      <c r="C72" s="39"/>
      <c r="D72" s="39"/>
      <c r="E72" s="39"/>
      <c r="F72" s="39"/>
      <c r="G72" s="39"/>
      <c r="H72" s="39"/>
      <c r="I72" s="39"/>
      <c r="J72" s="39"/>
      <c r="K72" s="39"/>
      <c r="L72" s="143"/>
      <c r="S72" s="37"/>
      <c r="T72" s="37"/>
      <c r="U72" s="37"/>
      <c r="V72" s="37"/>
      <c r="W72" s="37"/>
      <c r="X72" s="37"/>
      <c r="Y72" s="37"/>
      <c r="Z72" s="37"/>
      <c r="AA72" s="37"/>
      <c r="AB72" s="37"/>
      <c r="AC72" s="37"/>
      <c r="AD72" s="37"/>
      <c r="AE72" s="37"/>
    </row>
    <row r="73" s="2" customFormat="1" ht="6.96" customHeight="1">
      <c r="A73" s="37"/>
      <c r="B73" s="58"/>
      <c r="C73" s="59"/>
      <c r="D73" s="59"/>
      <c r="E73" s="59"/>
      <c r="F73" s="59"/>
      <c r="G73" s="59"/>
      <c r="H73" s="59"/>
      <c r="I73" s="59"/>
      <c r="J73" s="59"/>
      <c r="K73" s="59"/>
      <c r="L73" s="143"/>
      <c r="S73" s="37"/>
      <c r="T73" s="37"/>
      <c r="U73" s="37"/>
      <c r="V73" s="37"/>
      <c r="W73" s="37"/>
      <c r="X73" s="37"/>
      <c r="Y73" s="37"/>
      <c r="Z73" s="37"/>
      <c r="AA73" s="37"/>
      <c r="AB73" s="37"/>
      <c r="AC73" s="37"/>
      <c r="AD73" s="37"/>
      <c r="AE73" s="37"/>
    </row>
    <row r="77" s="2" customFormat="1" ht="6.96" customHeight="1">
      <c r="A77" s="37"/>
      <c r="B77" s="60"/>
      <c r="C77" s="61"/>
      <c r="D77" s="61"/>
      <c r="E77" s="61"/>
      <c r="F77" s="61"/>
      <c r="G77" s="61"/>
      <c r="H77" s="61"/>
      <c r="I77" s="61"/>
      <c r="J77" s="61"/>
      <c r="K77" s="61"/>
      <c r="L77" s="143"/>
      <c r="S77" s="37"/>
      <c r="T77" s="37"/>
      <c r="U77" s="37"/>
      <c r="V77" s="37"/>
      <c r="W77" s="37"/>
      <c r="X77" s="37"/>
      <c r="Y77" s="37"/>
      <c r="Z77" s="37"/>
      <c r="AA77" s="37"/>
      <c r="AB77" s="37"/>
      <c r="AC77" s="37"/>
      <c r="AD77" s="37"/>
      <c r="AE77" s="37"/>
    </row>
    <row r="78" s="2" customFormat="1" ht="24.96" customHeight="1">
      <c r="A78" s="37"/>
      <c r="B78" s="38"/>
      <c r="C78" s="22" t="s">
        <v>121</v>
      </c>
      <c r="D78" s="39"/>
      <c r="E78" s="39"/>
      <c r="F78" s="39"/>
      <c r="G78" s="39"/>
      <c r="H78" s="39"/>
      <c r="I78" s="39"/>
      <c r="J78" s="39"/>
      <c r="K78" s="39"/>
      <c r="L78" s="143"/>
      <c r="S78" s="37"/>
      <c r="T78" s="37"/>
      <c r="U78" s="37"/>
      <c r="V78" s="37"/>
      <c r="W78" s="37"/>
      <c r="X78" s="37"/>
      <c r="Y78" s="37"/>
      <c r="Z78" s="37"/>
      <c r="AA78" s="37"/>
      <c r="AB78" s="37"/>
      <c r="AC78" s="37"/>
      <c r="AD78" s="37"/>
      <c r="AE78" s="37"/>
    </row>
    <row r="79" s="2" customFormat="1" ht="6.96" customHeight="1">
      <c r="A79" s="37"/>
      <c r="B79" s="38"/>
      <c r="C79" s="39"/>
      <c r="D79" s="39"/>
      <c r="E79" s="39"/>
      <c r="F79" s="39"/>
      <c r="G79" s="39"/>
      <c r="H79" s="39"/>
      <c r="I79" s="39"/>
      <c r="J79" s="39"/>
      <c r="K79" s="39"/>
      <c r="L79" s="143"/>
      <c r="S79" s="37"/>
      <c r="T79" s="37"/>
      <c r="U79" s="37"/>
      <c r="V79" s="37"/>
      <c r="W79" s="37"/>
      <c r="X79" s="37"/>
      <c r="Y79" s="37"/>
      <c r="Z79" s="37"/>
      <c r="AA79" s="37"/>
      <c r="AB79" s="37"/>
      <c r="AC79" s="37"/>
      <c r="AD79" s="37"/>
      <c r="AE79" s="37"/>
    </row>
    <row r="80" s="2" customFormat="1" ht="12" customHeight="1">
      <c r="A80" s="37"/>
      <c r="B80" s="38"/>
      <c r="C80" s="31" t="s">
        <v>16</v>
      </c>
      <c r="D80" s="39"/>
      <c r="E80" s="39"/>
      <c r="F80" s="39"/>
      <c r="G80" s="39"/>
      <c r="H80" s="39"/>
      <c r="I80" s="39"/>
      <c r="J80" s="39"/>
      <c r="K80" s="39"/>
      <c r="L80" s="143"/>
      <c r="S80" s="37"/>
      <c r="T80" s="37"/>
      <c r="U80" s="37"/>
      <c r="V80" s="37"/>
      <c r="W80" s="37"/>
      <c r="X80" s="37"/>
      <c r="Y80" s="37"/>
      <c r="Z80" s="37"/>
      <c r="AA80" s="37"/>
      <c r="AB80" s="37"/>
      <c r="AC80" s="37"/>
      <c r="AD80" s="37"/>
      <c r="AE80" s="37"/>
    </row>
    <row r="81" s="2" customFormat="1" ht="16.5" customHeight="1">
      <c r="A81" s="37"/>
      <c r="B81" s="38"/>
      <c r="C81" s="39"/>
      <c r="D81" s="39"/>
      <c r="E81" s="168" t="str">
        <f>E7</f>
        <v>Oprava trati v úseku Hradec Králové - Předměřice n. L.</v>
      </c>
      <c r="F81" s="31"/>
      <c r="G81" s="31"/>
      <c r="H81" s="31"/>
      <c r="I81" s="39"/>
      <c r="J81" s="39"/>
      <c r="K81" s="39"/>
      <c r="L81" s="143"/>
      <c r="S81" s="37"/>
      <c r="T81" s="37"/>
      <c r="U81" s="37"/>
      <c r="V81" s="37"/>
      <c r="W81" s="37"/>
      <c r="X81" s="37"/>
      <c r="Y81" s="37"/>
      <c r="Z81" s="37"/>
      <c r="AA81" s="37"/>
      <c r="AB81" s="37"/>
      <c r="AC81" s="37"/>
      <c r="AD81" s="37"/>
      <c r="AE81" s="37"/>
    </row>
    <row r="82" s="1" customFormat="1" ht="12" customHeight="1">
      <c r="B82" s="20"/>
      <c r="C82" s="31" t="s">
        <v>112</v>
      </c>
      <c r="D82" s="21"/>
      <c r="E82" s="21"/>
      <c r="F82" s="21"/>
      <c r="G82" s="21"/>
      <c r="H82" s="21"/>
      <c r="I82" s="21"/>
      <c r="J82" s="21"/>
      <c r="K82" s="21"/>
      <c r="L82" s="19"/>
    </row>
    <row r="83" s="2" customFormat="1" ht="16.5" customHeight="1">
      <c r="A83" s="37"/>
      <c r="B83" s="38"/>
      <c r="C83" s="39"/>
      <c r="D83" s="39"/>
      <c r="E83" s="168" t="s">
        <v>647</v>
      </c>
      <c r="F83" s="39"/>
      <c r="G83" s="39"/>
      <c r="H83" s="39"/>
      <c r="I83" s="39"/>
      <c r="J83" s="39"/>
      <c r="K83" s="39"/>
      <c r="L83" s="143"/>
      <c r="S83" s="37"/>
      <c r="T83" s="37"/>
      <c r="U83" s="37"/>
      <c r="V83" s="37"/>
      <c r="W83" s="37"/>
      <c r="X83" s="37"/>
      <c r="Y83" s="37"/>
      <c r="Z83" s="37"/>
      <c r="AA83" s="37"/>
      <c r="AB83" s="37"/>
      <c r="AC83" s="37"/>
      <c r="AD83" s="37"/>
      <c r="AE83" s="37"/>
    </row>
    <row r="84" s="2" customFormat="1" ht="12" customHeight="1">
      <c r="A84" s="37"/>
      <c r="B84" s="38"/>
      <c r="C84" s="31" t="s">
        <v>648</v>
      </c>
      <c r="D84" s="39"/>
      <c r="E84" s="39"/>
      <c r="F84" s="39"/>
      <c r="G84" s="39"/>
      <c r="H84" s="39"/>
      <c r="I84" s="39"/>
      <c r="J84" s="39"/>
      <c r="K84" s="39"/>
      <c r="L84" s="143"/>
      <c r="S84" s="37"/>
      <c r="T84" s="37"/>
      <c r="U84" s="37"/>
      <c r="V84" s="37"/>
      <c r="W84" s="37"/>
      <c r="X84" s="37"/>
      <c r="Y84" s="37"/>
      <c r="Z84" s="37"/>
      <c r="AA84" s="37"/>
      <c r="AB84" s="37"/>
      <c r="AC84" s="37"/>
      <c r="AD84" s="37"/>
      <c r="AE84" s="37"/>
    </row>
    <row r="85" s="2" customFormat="1" ht="16.5" customHeight="1">
      <c r="A85" s="37"/>
      <c r="B85" s="38"/>
      <c r="C85" s="39"/>
      <c r="D85" s="39"/>
      <c r="E85" s="68" t="str">
        <f>E11</f>
        <v>SO 05-03 - Propustek v km 25,125</v>
      </c>
      <c r="F85" s="39"/>
      <c r="G85" s="39"/>
      <c r="H85" s="39"/>
      <c r="I85" s="39"/>
      <c r="J85" s="39"/>
      <c r="K85" s="39"/>
      <c r="L85" s="143"/>
      <c r="S85" s="37"/>
      <c r="T85" s="37"/>
      <c r="U85" s="37"/>
      <c r="V85" s="37"/>
      <c r="W85" s="37"/>
      <c r="X85" s="37"/>
      <c r="Y85" s="37"/>
      <c r="Z85" s="37"/>
      <c r="AA85" s="37"/>
      <c r="AB85" s="37"/>
      <c r="AC85" s="37"/>
      <c r="AD85" s="37"/>
      <c r="AE85" s="37"/>
    </row>
    <row r="86" s="2" customFormat="1" ht="6.96" customHeight="1">
      <c r="A86" s="37"/>
      <c r="B86" s="38"/>
      <c r="C86" s="39"/>
      <c r="D86" s="39"/>
      <c r="E86" s="39"/>
      <c r="F86" s="39"/>
      <c r="G86" s="39"/>
      <c r="H86" s="39"/>
      <c r="I86" s="39"/>
      <c r="J86" s="39"/>
      <c r="K86" s="39"/>
      <c r="L86" s="143"/>
      <c r="S86" s="37"/>
      <c r="T86" s="37"/>
      <c r="U86" s="37"/>
      <c r="V86" s="37"/>
      <c r="W86" s="37"/>
      <c r="X86" s="37"/>
      <c r="Y86" s="37"/>
      <c r="Z86" s="37"/>
      <c r="AA86" s="37"/>
      <c r="AB86" s="37"/>
      <c r="AC86" s="37"/>
      <c r="AD86" s="37"/>
      <c r="AE86" s="37"/>
    </row>
    <row r="87" s="2" customFormat="1" ht="12" customHeight="1">
      <c r="A87" s="37"/>
      <c r="B87" s="38"/>
      <c r="C87" s="31" t="s">
        <v>21</v>
      </c>
      <c r="D87" s="39"/>
      <c r="E87" s="39"/>
      <c r="F87" s="26" t="str">
        <f>F14</f>
        <v>TÚ Hradec Králové - Předměřice n. L.</v>
      </c>
      <c r="G87" s="39"/>
      <c r="H87" s="39"/>
      <c r="I87" s="31" t="s">
        <v>23</v>
      </c>
      <c r="J87" s="71" t="str">
        <f>IF(J14="","",J14)</f>
        <v>10. 1. 2024</v>
      </c>
      <c r="K87" s="39"/>
      <c r="L87" s="143"/>
      <c r="S87" s="37"/>
      <c r="T87" s="37"/>
      <c r="U87" s="37"/>
      <c r="V87" s="37"/>
      <c r="W87" s="37"/>
      <c r="X87" s="37"/>
      <c r="Y87" s="37"/>
      <c r="Z87" s="37"/>
      <c r="AA87" s="37"/>
      <c r="AB87" s="37"/>
      <c r="AC87" s="37"/>
      <c r="AD87" s="37"/>
      <c r="AE87" s="37"/>
    </row>
    <row r="88" s="2" customFormat="1" ht="6.96" customHeight="1">
      <c r="A88" s="37"/>
      <c r="B88" s="38"/>
      <c r="C88" s="39"/>
      <c r="D88" s="39"/>
      <c r="E88" s="39"/>
      <c r="F88" s="39"/>
      <c r="G88" s="39"/>
      <c r="H88" s="39"/>
      <c r="I88" s="39"/>
      <c r="J88" s="39"/>
      <c r="K88" s="39"/>
      <c r="L88" s="143"/>
      <c r="S88" s="37"/>
      <c r="T88" s="37"/>
      <c r="U88" s="37"/>
      <c r="V88" s="37"/>
      <c r="W88" s="37"/>
      <c r="X88" s="37"/>
      <c r="Y88" s="37"/>
      <c r="Z88" s="37"/>
      <c r="AA88" s="37"/>
      <c r="AB88" s="37"/>
      <c r="AC88" s="37"/>
      <c r="AD88" s="37"/>
      <c r="AE88" s="37"/>
    </row>
    <row r="89" s="2" customFormat="1" ht="15.15" customHeight="1">
      <c r="A89" s="37"/>
      <c r="B89" s="38"/>
      <c r="C89" s="31" t="s">
        <v>25</v>
      </c>
      <c r="D89" s="39"/>
      <c r="E89" s="39"/>
      <c r="F89" s="26" t="str">
        <f>E17</f>
        <v>Správa železnic, s.o.</v>
      </c>
      <c r="G89" s="39"/>
      <c r="H89" s="39"/>
      <c r="I89" s="31" t="s">
        <v>31</v>
      </c>
      <c r="J89" s="35" t="str">
        <f>E23</f>
        <v>Bez PD</v>
      </c>
      <c r="K89" s="39"/>
      <c r="L89" s="143"/>
      <c r="S89" s="37"/>
      <c r="T89" s="37"/>
      <c r="U89" s="37"/>
      <c r="V89" s="37"/>
      <c r="W89" s="37"/>
      <c r="X89" s="37"/>
      <c r="Y89" s="37"/>
      <c r="Z89" s="37"/>
      <c r="AA89" s="37"/>
      <c r="AB89" s="37"/>
      <c r="AC89" s="37"/>
      <c r="AD89" s="37"/>
      <c r="AE89" s="37"/>
    </row>
    <row r="90" s="2" customFormat="1" ht="15.15" customHeight="1">
      <c r="A90" s="37"/>
      <c r="B90" s="38"/>
      <c r="C90" s="31" t="s">
        <v>29</v>
      </c>
      <c r="D90" s="39"/>
      <c r="E90" s="39"/>
      <c r="F90" s="26" t="str">
        <f>IF(E20="","",E20)</f>
        <v>Vyplň údaj</v>
      </c>
      <c r="G90" s="39"/>
      <c r="H90" s="39"/>
      <c r="I90" s="31" t="s">
        <v>34</v>
      </c>
      <c r="J90" s="35" t="str">
        <f>E26</f>
        <v>ST Hradec Králové</v>
      </c>
      <c r="K90" s="39"/>
      <c r="L90" s="143"/>
      <c r="S90" s="37"/>
      <c r="T90" s="37"/>
      <c r="U90" s="37"/>
      <c r="V90" s="37"/>
      <c r="W90" s="37"/>
      <c r="X90" s="37"/>
      <c r="Y90" s="37"/>
      <c r="Z90" s="37"/>
      <c r="AA90" s="37"/>
      <c r="AB90" s="37"/>
      <c r="AC90" s="37"/>
      <c r="AD90" s="37"/>
      <c r="AE90" s="37"/>
    </row>
    <row r="91" s="2" customFormat="1" ht="10.32" customHeight="1">
      <c r="A91" s="37"/>
      <c r="B91" s="38"/>
      <c r="C91" s="39"/>
      <c r="D91" s="39"/>
      <c r="E91" s="39"/>
      <c r="F91" s="39"/>
      <c r="G91" s="39"/>
      <c r="H91" s="39"/>
      <c r="I91" s="39"/>
      <c r="J91" s="39"/>
      <c r="K91" s="39"/>
      <c r="L91" s="143"/>
      <c r="S91" s="37"/>
      <c r="T91" s="37"/>
      <c r="U91" s="37"/>
      <c r="V91" s="37"/>
      <c r="W91" s="37"/>
      <c r="X91" s="37"/>
      <c r="Y91" s="37"/>
      <c r="Z91" s="37"/>
      <c r="AA91" s="37"/>
      <c r="AB91" s="37"/>
      <c r="AC91" s="37"/>
      <c r="AD91" s="37"/>
      <c r="AE91" s="37"/>
    </row>
    <row r="92" s="11" customFormat="1" ht="29.28" customHeight="1">
      <c r="A92" s="184"/>
      <c r="B92" s="185"/>
      <c r="C92" s="186" t="s">
        <v>122</v>
      </c>
      <c r="D92" s="187" t="s">
        <v>57</v>
      </c>
      <c r="E92" s="187" t="s">
        <v>53</v>
      </c>
      <c r="F92" s="187" t="s">
        <v>54</v>
      </c>
      <c r="G92" s="187" t="s">
        <v>123</v>
      </c>
      <c r="H92" s="187" t="s">
        <v>124</v>
      </c>
      <c r="I92" s="187" t="s">
        <v>125</v>
      </c>
      <c r="J92" s="187" t="s">
        <v>116</v>
      </c>
      <c r="K92" s="188" t="s">
        <v>126</v>
      </c>
      <c r="L92" s="189"/>
      <c r="M92" s="91" t="s">
        <v>19</v>
      </c>
      <c r="N92" s="92" t="s">
        <v>42</v>
      </c>
      <c r="O92" s="92" t="s">
        <v>127</v>
      </c>
      <c r="P92" s="92" t="s">
        <v>128</v>
      </c>
      <c r="Q92" s="92" t="s">
        <v>129</v>
      </c>
      <c r="R92" s="92" t="s">
        <v>130</v>
      </c>
      <c r="S92" s="92" t="s">
        <v>131</v>
      </c>
      <c r="T92" s="93" t="s">
        <v>132</v>
      </c>
      <c r="U92" s="184"/>
      <c r="V92" s="184"/>
      <c r="W92" s="184"/>
      <c r="X92" s="184"/>
      <c r="Y92" s="184"/>
      <c r="Z92" s="184"/>
      <c r="AA92" s="184"/>
      <c r="AB92" s="184"/>
      <c r="AC92" s="184"/>
      <c r="AD92" s="184"/>
      <c r="AE92" s="184"/>
    </row>
    <row r="93" s="2" customFormat="1" ht="22.8" customHeight="1">
      <c r="A93" s="37"/>
      <c r="B93" s="38"/>
      <c r="C93" s="98" t="s">
        <v>133</v>
      </c>
      <c r="D93" s="39"/>
      <c r="E93" s="39"/>
      <c r="F93" s="39"/>
      <c r="G93" s="39"/>
      <c r="H93" s="39"/>
      <c r="I93" s="39"/>
      <c r="J93" s="190">
        <f>BK93</f>
        <v>0</v>
      </c>
      <c r="K93" s="39"/>
      <c r="L93" s="43"/>
      <c r="M93" s="94"/>
      <c r="N93" s="191"/>
      <c r="O93" s="95"/>
      <c r="P93" s="192">
        <f>P94</f>
        <v>0</v>
      </c>
      <c r="Q93" s="95"/>
      <c r="R93" s="192">
        <f>R94</f>
        <v>149.93889660844801</v>
      </c>
      <c r="S93" s="95"/>
      <c r="T93" s="193">
        <f>T94</f>
        <v>58.32</v>
      </c>
      <c r="U93" s="37"/>
      <c r="V93" s="37"/>
      <c r="W93" s="37"/>
      <c r="X93" s="37"/>
      <c r="Y93" s="37"/>
      <c r="Z93" s="37"/>
      <c r="AA93" s="37"/>
      <c r="AB93" s="37"/>
      <c r="AC93" s="37"/>
      <c r="AD93" s="37"/>
      <c r="AE93" s="37"/>
      <c r="AT93" s="16" t="s">
        <v>71</v>
      </c>
      <c r="AU93" s="16" t="s">
        <v>117</v>
      </c>
      <c r="BK93" s="194">
        <f>BK94</f>
        <v>0</v>
      </c>
    </row>
    <row r="94" s="12" customFormat="1" ht="25.92" customHeight="1">
      <c r="A94" s="12"/>
      <c r="B94" s="195"/>
      <c r="C94" s="196"/>
      <c r="D94" s="197" t="s">
        <v>71</v>
      </c>
      <c r="E94" s="198" t="s">
        <v>134</v>
      </c>
      <c r="F94" s="198" t="s">
        <v>135</v>
      </c>
      <c r="G94" s="196"/>
      <c r="H94" s="196"/>
      <c r="I94" s="199"/>
      <c r="J94" s="200">
        <f>BK94</f>
        <v>0</v>
      </c>
      <c r="K94" s="196"/>
      <c r="L94" s="201"/>
      <c r="M94" s="202"/>
      <c r="N94" s="203"/>
      <c r="O94" s="203"/>
      <c r="P94" s="204">
        <f>P95+P123+P139+P150+P157+P163+P174</f>
        <v>0</v>
      </c>
      <c r="Q94" s="203"/>
      <c r="R94" s="204">
        <f>R95+R123+R139+R150+R157+R163+R174</f>
        <v>149.93889660844801</v>
      </c>
      <c r="S94" s="203"/>
      <c r="T94" s="205">
        <f>T95+T123+T139+T150+T157+T163+T174</f>
        <v>58.32</v>
      </c>
      <c r="U94" s="12"/>
      <c r="V94" s="12"/>
      <c r="W94" s="12"/>
      <c r="X94" s="12"/>
      <c r="Y94" s="12"/>
      <c r="Z94" s="12"/>
      <c r="AA94" s="12"/>
      <c r="AB94" s="12"/>
      <c r="AC94" s="12"/>
      <c r="AD94" s="12"/>
      <c r="AE94" s="12"/>
      <c r="AR94" s="206" t="s">
        <v>80</v>
      </c>
      <c r="AT94" s="207" t="s">
        <v>71</v>
      </c>
      <c r="AU94" s="207" t="s">
        <v>72</v>
      </c>
      <c r="AY94" s="206" t="s">
        <v>136</v>
      </c>
      <c r="BK94" s="208">
        <f>BK95+BK123+BK139+BK150+BK157+BK163+BK174</f>
        <v>0</v>
      </c>
    </row>
    <row r="95" s="12" customFormat="1" ht="22.8" customHeight="1">
      <c r="A95" s="12"/>
      <c r="B95" s="195"/>
      <c r="C95" s="196"/>
      <c r="D95" s="197" t="s">
        <v>71</v>
      </c>
      <c r="E95" s="209" t="s">
        <v>80</v>
      </c>
      <c r="F95" s="209" t="s">
        <v>659</v>
      </c>
      <c r="G95" s="196"/>
      <c r="H95" s="196"/>
      <c r="I95" s="199"/>
      <c r="J95" s="210">
        <f>BK95</f>
        <v>0</v>
      </c>
      <c r="K95" s="196"/>
      <c r="L95" s="201"/>
      <c r="M95" s="202"/>
      <c r="N95" s="203"/>
      <c r="O95" s="203"/>
      <c r="P95" s="204">
        <f>SUM(P96:P122)</f>
        <v>0</v>
      </c>
      <c r="Q95" s="203"/>
      <c r="R95" s="204">
        <f>SUM(R96:R122)</f>
        <v>79.200000000000003</v>
      </c>
      <c r="S95" s="203"/>
      <c r="T95" s="205">
        <f>SUM(T96:T122)</f>
        <v>0</v>
      </c>
      <c r="U95" s="12"/>
      <c r="V95" s="12"/>
      <c r="W95" s="12"/>
      <c r="X95" s="12"/>
      <c r="Y95" s="12"/>
      <c r="Z95" s="12"/>
      <c r="AA95" s="12"/>
      <c r="AB95" s="12"/>
      <c r="AC95" s="12"/>
      <c r="AD95" s="12"/>
      <c r="AE95" s="12"/>
      <c r="AR95" s="206" t="s">
        <v>80</v>
      </c>
      <c r="AT95" s="207" t="s">
        <v>71</v>
      </c>
      <c r="AU95" s="207" t="s">
        <v>80</v>
      </c>
      <c r="AY95" s="206" t="s">
        <v>136</v>
      </c>
      <c r="BK95" s="208">
        <f>SUM(BK96:BK122)</f>
        <v>0</v>
      </c>
    </row>
    <row r="96" s="2" customFormat="1" ht="24.15" customHeight="1">
      <c r="A96" s="37"/>
      <c r="B96" s="38"/>
      <c r="C96" s="211" t="s">
        <v>80</v>
      </c>
      <c r="D96" s="211" t="s">
        <v>139</v>
      </c>
      <c r="E96" s="212" t="s">
        <v>885</v>
      </c>
      <c r="F96" s="213" t="s">
        <v>886</v>
      </c>
      <c r="G96" s="214" t="s">
        <v>171</v>
      </c>
      <c r="H96" s="215">
        <v>10</v>
      </c>
      <c r="I96" s="216"/>
      <c r="J96" s="217">
        <f>ROUND(I96*H96,2)</f>
        <v>0</v>
      </c>
      <c r="K96" s="213" t="s">
        <v>19</v>
      </c>
      <c r="L96" s="43"/>
      <c r="M96" s="218" t="s">
        <v>19</v>
      </c>
      <c r="N96" s="219" t="s">
        <v>43</v>
      </c>
      <c r="O96" s="83"/>
      <c r="P96" s="220">
        <f>O96*H96</f>
        <v>0</v>
      </c>
      <c r="Q96" s="220">
        <v>0</v>
      </c>
      <c r="R96" s="220">
        <f>Q96*H96</f>
        <v>0</v>
      </c>
      <c r="S96" s="220">
        <v>0</v>
      </c>
      <c r="T96" s="221">
        <f>S96*H96</f>
        <v>0</v>
      </c>
      <c r="U96" s="37"/>
      <c r="V96" s="37"/>
      <c r="W96" s="37"/>
      <c r="X96" s="37"/>
      <c r="Y96" s="37"/>
      <c r="Z96" s="37"/>
      <c r="AA96" s="37"/>
      <c r="AB96" s="37"/>
      <c r="AC96" s="37"/>
      <c r="AD96" s="37"/>
      <c r="AE96" s="37"/>
      <c r="AR96" s="222" t="s">
        <v>144</v>
      </c>
      <c r="AT96" s="222" t="s">
        <v>139</v>
      </c>
      <c r="AU96" s="222" t="s">
        <v>82</v>
      </c>
      <c r="AY96" s="16" t="s">
        <v>136</v>
      </c>
      <c r="BE96" s="223">
        <f>IF(N96="základní",J96,0)</f>
        <v>0</v>
      </c>
      <c r="BF96" s="223">
        <f>IF(N96="snížená",J96,0)</f>
        <v>0</v>
      </c>
      <c r="BG96" s="223">
        <f>IF(N96="zákl. přenesená",J96,0)</f>
        <v>0</v>
      </c>
      <c r="BH96" s="223">
        <f>IF(N96="sníž. přenesená",J96,0)</f>
        <v>0</v>
      </c>
      <c r="BI96" s="223">
        <f>IF(N96="nulová",J96,0)</f>
        <v>0</v>
      </c>
      <c r="BJ96" s="16" t="s">
        <v>80</v>
      </c>
      <c r="BK96" s="223">
        <f>ROUND(I96*H96,2)</f>
        <v>0</v>
      </c>
      <c r="BL96" s="16" t="s">
        <v>144</v>
      </c>
      <c r="BM96" s="222" t="s">
        <v>82</v>
      </c>
    </row>
    <row r="97" s="13" customFormat="1">
      <c r="A97" s="13"/>
      <c r="B97" s="224"/>
      <c r="C97" s="225"/>
      <c r="D97" s="226" t="s">
        <v>146</v>
      </c>
      <c r="E97" s="227" t="s">
        <v>19</v>
      </c>
      <c r="F97" s="228" t="s">
        <v>191</v>
      </c>
      <c r="G97" s="225"/>
      <c r="H97" s="229">
        <v>10</v>
      </c>
      <c r="I97" s="230"/>
      <c r="J97" s="225"/>
      <c r="K97" s="225"/>
      <c r="L97" s="231"/>
      <c r="M97" s="232"/>
      <c r="N97" s="233"/>
      <c r="O97" s="233"/>
      <c r="P97" s="233"/>
      <c r="Q97" s="233"/>
      <c r="R97" s="233"/>
      <c r="S97" s="233"/>
      <c r="T97" s="234"/>
      <c r="U97" s="13"/>
      <c r="V97" s="13"/>
      <c r="W97" s="13"/>
      <c r="X97" s="13"/>
      <c r="Y97" s="13"/>
      <c r="Z97" s="13"/>
      <c r="AA97" s="13"/>
      <c r="AB97" s="13"/>
      <c r="AC97" s="13"/>
      <c r="AD97" s="13"/>
      <c r="AE97" s="13"/>
      <c r="AT97" s="235" t="s">
        <v>146</v>
      </c>
      <c r="AU97" s="235" t="s">
        <v>82</v>
      </c>
      <c r="AV97" s="13" t="s">
        <v>82</v>
      </c>
      <c r="AW97" s="13" t="s">
        <v>33</v>
      </c>
      <c r="AX97" s="13" t="s">
        <v>72</v>
      </c>
      <c r="AY97" s="235" t="s">
        <v>136</v>
      </c>
    </row>
    <row r="98" s="14" customFormat="1">
      <c r="A98" s="14"/>
      <c r="B98" s="236"/>
      <c r="C98" s="237"/>
      <c r="D98" s="226" t="s">
        <v>146</v>
      </c>
      <c r="E98" s="238" t="s">
        <v>19</v>
      </c>
      <c r="F98" s="239" t="s">
        <v>158</v>
      </c>
      <c r="G98" s="237"/>
      <c r="H98" s="240">
        <v>10</v>
      </c>
      <c r="I98" s="241"/>
      <c r="J98" s="237"/>
      <c r="K98" s="237"/>
      <c r="L98" s="242"/>
      <c r="M98" s="243"/>
      <c r="N98" s="244"/>
      <c r="O98" s="244"/>
      <c r="P98" s="244"/>
      <c r="Q98" s="244"/>
      <c r="R98" s="244"/>
      <c r="S98" s="244"/>
      <c r="T98" s="245"/>
      <c r="U98" s="14"/>
      <c r="V98" s="14"/>
      <c r="W98" s="14"/>
      <c r="X98" s="14"/>
      <c r="Y98" s="14"/>
      <c r="Z98" s="14"/>
      <c r="AA98" s="14"/>
      <c r="AB98" s="14"/>
      <c r="AC98" s="14"/>
      <c r="AD98" s="14"/>
      <c r="AE98" s="14"/>
      <c r="AT98" s="246" t="s">
        <v>146</v>
      </c>
      <c r="AU98" s="246" t="s">
        <v>82</v>
      </c>
      <c r="AV98" s="14" t="s">
        <v>144</v>
      </c>
      <c r="AW98" s="14" t="s">
        <v>33</v>
      </c>
      <c r="AX98" s="14" t="s">
        <v>80</v>
      </c>
      <c r="AY98" s="246" t="s">
        <v>136</v>
      </c>
    </row>
    <row r="99" s="2" customFormat="1" ht="37.8" customHeight="1">
      <c r="A99" s="37"/>
      <c r="B99" s="38"/>
      <c r="C99" s="211" t="s">
        <v>82</v>
      </c>
      <c r="D99" s="211" t="s">
        <v>139</v>
      </c>
      <c r="E99" s="212" t="s">
        <v>887</v>
      </c>
      <c r="F99" s="213" t="s">
        <v>888</v>
      </c>
      <c r="G99" s="214" t="s">
        <v>251</v>
      </c>
      <c r="H99" s="215">
        <v>18.84</v>
      </c>
      <c r="I99" s="216"/>
      <c r="J99" s="217">
        <f>ROUND(I99*H99,2)</f>
        <v>0</v>
      </c>
      <c r="K99" s="213" t="s">
        <v>662</v>
      </c>
      <c r="L99" s="43"/>
      <c r="M99" s="218" t="s">
        <v>19</v>
      </c>
      <c r="N99" s="219" t="s">
        <v>43</v>
      </c>
      <c r="O99" s="83"/>
      <c r="P99" s="220">
        <f>O99*H99</f>
        <v>0</v>
      </c>
      <c r="Q99" s="220">
        <v>0</v>
      </c>
      <c r="R99" s="220">
        <f>Q99*H99</f>
        <v>0</v>
      </c>
      <c r="S99" s="220">
        <v>0</v>
      </c>
      <c r="T99" s="221">
        <f>S99*H99</f>
        <v>0</v>
      </c>
      <c r="U99" s="37"/>
      <c r="V99" s="37"/>
      <c r="W99" s="37"/>
      <c r="X99" s="37"/>
      <c r="Y99" s="37"/>
      <c r="Z99" s="37"/>
      <c r="AA99" s="37"/>
      <c r="AB99" s="37"/>
      <c r="AC99" s="37"/>
      <c r="AD99" s="37"/>
      <c r="AE99" s="37"/>
      <c r="AR99" s="222" t="s">
        <v>144</v>
      </c>
      <c r="AT99" s="222" t="s">
        <v>139</v>
      </c>
      <c r="AU99" s="222" t="s">
        <v>82</v>
      </c>
      <c r="AY99" s="16" t="s">
        <v>136</v>
      </c>
      <c r="BE99" s="223">
        <f>IF(N99="základní",J99,0)</f>
        <v>0</v>
      </c>
      <c r="BF99" s="223">
        <f>IF(N99="snížená",J99,0)</f>
        <v>0</v>
      </c>
      <c r="BG99" s="223">
        <f>IF(N99="zákl. přenesená",J99,0)</f>
        <v>0</v>
      </c>
      <c r="BH99" s="223">
        <f>IF(N99="sníž. přenesená",J99,0)</f>
        <v>0</v>
      </c>
      <c r="BI99" s="223">
        <f>IF(N99="nulová",J99,0)</f>
        <v>0</v>
      </c>
      <c r="BJ99" s="16" t="s">
        <v>80</v>
      </c>
      <c r="BK99" s="223">
        <f>ROUND(I99*H99,2)</f>
        <v>0</v>
      </c>
      <c r="BL99" s="16" t="s">
        <v>144</v>
      </c>
      <c r="BM99" s="222" t="s">
        <v>144</v>
      </c>
    </row>
    <row r="100" s="2" customFormat="1">
      <c r="A100" s="37"/>
      <c r="B100" s="38"/>
      <c r="C100" s="39"/>
      <c r="D100" s="263" t="s">
        <v>663</v>
      </c>
      <c r="E100" s="39"/>
      <c r="F100" s="264" t="s">
        <v>889</v>
      </c>
      <c r="G100" s="39"/>
      <c r="H100" s="39"/>
      <c r="I100" s="265"/>
      <c r="J100" s="39"/>
      <c r="K100" s="39"/>
      <c r="L100" s="43"/>
      <c r="M100" s="266"/>
      <c r="N100" s="267"/>
      <c r="O100" s="83"/>
      <c r="P100" s="83"/>
      <c r="Q100" s="83"/>
      <c r="R100" s="83"/>
      <c r="S100" s="83"/>
      <c r="T100" s="84"/>
      <c r="U100" s="37"/>
      <c r="V100" s="37"/>
      <c r="W100" s="37"/>
      <c r="X100" s="37"/>
      <c r="Y100" s="37"/>
      <c r="Z100" s="37"/>
      <c r="AA100" s="37"/>
      <c r="AB100" s="37"/>
      <c r="AC100" s="37"/>
      <c r="AD100" s="37"/>
      <c r="AE100" s="37"/>
      <c r="AT100" s="16" t="s">
        <v>663</v>
      </c>
      <c r="AU100" s="16" t="s">
        <v>82</v>
      </c>
    </row>
    <row r="101" s="13" customFormat="1">
      <c r="A101" s="13"/>
      <c r="B101" s="224"/>
      <c r="C101" s="225"/>
      <c r="D101" s="226" t="s">
        <v>146</v>
      </c>
      <c r="E101" s="227" t="s">
        <v>19</v>
      </c>
      <c r="F101" s="228" t="s">
        <v>955</v>
      </c>
      <c r="G101" s="225"/>
      <c r="H101" s="229">
        <v>9.2400000000000002</v>
      </c>
      <c r="I101" s="230"/>
      <c r="J101" s="225"/>
      <c r="K101" s="225"/>
      <c r="L101" s="231"/>
      <c r="M101" s="232"/>
      <c r="N101" s="233"/>
      <c r="O101" s="233"/>
      <c r="P101" s="233"/>
      <c r="Q101" s="233"/>
      <c r="R101" s="233"/>
      <c r="S101" s="233"/>
      <c r="T101" s="234"/>
      <c r="U101" s="13"/>
      <c r="V101" s="13"/>
      <c r="W101" s="13"/>
      <c r="X101" s="13"/>
      <c r="Y101" s="13"/>
      <c r="Z101" s="13"/>
      <c r="AA101" s="13"/>
      <c r="AB101" s="13"/>
      <c r="AC101" s="13"/>
      <c r="AD101" s="13"/>
      <c r="AE101" s="13"/>
      <c r="AT101" s="235" t="s">
        <v>146</v>
      </c>
      <c r="AU101" s="235" t="s">
        <v>82</v>
      </c>
      <c r="AV101" s="13" t="s">
        <v>82</v>
      </c>
      <c r="AW101" s="13" t="s">
        <v>33</v>
      </c>
      <c r="AX101" s="13" t="s">
        <v>72</v>
      </c>
      <c r="AY101" s="235" t="s">
        <v>136</v>
      </c>
    </row>
    <row r="102" s="13" customFormat="1">
      <c r="A102" s="13"/>
      <c r="B102" s="224"/>
      <c r="C102" s="225"/>
      <c r="D102" s="226" t="s">
        <v>146</v>
      </c>
      <c r="E102" s="227" t="s">
        <v>19</v>
      </c>
      <c r="F102" s="228" t="s">
        <v>891</v>
      </c>
      <c r="G102" s="225"/>
      <c r="H102" s="229">
        <v>9.5999999999999996</v>
      </c>
      <c r="I102" s="230"/>
      <c r="J102" s="225"/>
      <c r="K102" s="225"/>
      <c r="L102" s="231"/>
      <c r="M102" s="232"/>
      <c r="N102" s="233"/>
      <c r="O102" s="233"/>
      <c r="P102" s="233"/>
      <c r="Q102" s="233"/>
      <c r="R102" s="233"/>
      <c r="S102" s="233"/>
      <c r="T102" s="234"/>
      <c r="U102" s="13"/>
      <c r="V102" s="13"/>
      <c r="W102" s="13"/>
      <c r="X102" s="13"/>
      <c r="Y102" s="13"/>
      <c r="Z102" s="13"/>
      <c r="AA102" s="13"/>
      <c r="AB102" s="13"/>
      <c r="AC102" s="13"/>
      <c r="AD102" s="13"/>
      <c r="AE102" s="13"/>
      <c r="AT102" s="235" t="s">
        <v>146</v>
      </c>
      <c r="AU102" s="235" t="s">
        <v>82</v>
      </c>
      <c r="AV102" s="13" t="s">
        <v>82</v>
      </c>
      <c r="AW102" s="13" t="s">
        <v>33</v>
      </c>
      <c r="AX102" s="13" t="s">
        <v>72</v>
      </c>
      <c r="AY102" s="235" t="s">
        <v>136</v>
      </c>
    </row>
    <row r="103" s="14" customFormat="1">
      <c r="A103" s="14"/>
      <c r="B103" s="236"/>
      <c r="C103" s="237"/>
      <c r="D103" s="226" t="s">
        <v>146</v>
      </c>
      <c r="E103" s="238" t="s">
        <v>19</v>
      </c>
      <c r="F103" s="239" t="s">
        <v>158</v>
      </c>
      <c r="G103" s="237"/>
      <c r="H103" s="240">
        <v>18.84</v>
      </c>
      <c r="I103" s="241"/>
      <c r="J103" s="237"/>
      <c r="K103" s="237"/>
      <c r="L103" s="242"/>
      <c r="M103" s="243"/>
      <c r="N103" s="244"/>
      <c r="O103" s="244"/>
      <c r="P103" s="244"/>
      <c r="Q103" s="244"/>
      <c r="R103" s="244"/>
      <c r="S103" s="244"/>
      <c r="T103" s="245"/>
      <c r="U103" s="14"/>
      <c r="V103" s="14"/>
      <c r="W103" s="14"/>
      <c r="X103" s="14"/>
      <c r="Y103" s="14"/>
      <c r="Z103" s="14"/>
      <c r="AA103" s="14"/>
      <c r="AB103" s="14"/>
      <c r="AC103" s="14"/>
      <c r="AD103" s="14"/>
      <c r="AE103" s="14"/>
      <c r="AT103" s="246" t="s">
        <v>146</v>
      </c>
      <c r="AU103" s="246" t="s">
        <v>82</v>
      </c>
      <c r="AV103" s="14" t="s">
        <v>144</v>
      </c>
      <c r="AW103" s="14" t="s">
        <v>33</v>
      </c>
      <c r="AX103" s="14" t="s">
        <v>80</v>
      </c>
      <c r="AY103" s="246" t="s">
        <v>136</v>
      </c>
    </row>
    <row r="104" s="2" customFormat="1" ht="49.05" customHeight="1">
      <c r="A104" s="37"/>
      <c r="B104" s="38"/>
      <c r="C104" s="211" t="s">
        <v>153</v>
      </c>
      <c r="D104" s="211" t="s">
        <v>139</v>
      </c>
      <c r="E104" s="212" t="s">
        <v>892</v>
      </c>
      <c r="F104" s="213" t="s">
        <v>893</v>
      </c>
      <c r="G104" s="214" t="s">
        <v>251</v>
      </c>
      <c r="H104" s="215">
        <v>18.84</v>
      </c>
      <c r="I104" s="216"/>
      <c r="J104" s="217">
        <f>ROUND(I104*H104,2)</f>
        <v>0</v>
      </c>
      <c r="K104" s="213" t="s">
        <v>662</v>
      </c>
      <c r="L104" s="43"/>
      <c r="M104" s="218" t="s">
        <v>19</v>
      </c>
      <c r="N104" s="219" t="s">
        <v>43</v>
      </c>
      <c r="O104" s="83"/>
      <c r="P104" s="220">
        <f>O104*H104</f>
        <v>0</v>
      </c>
      <c r="Q104" s="220">
        <v>0</v>
      </c>
      <c r="R104" s="220">
        <f>Q104*H104</f>
        <v>0</v>
      </c>
      <c r="S104" s="220">
        <v>0</v>
      </c>
      <c r="T104" s="221">
        <f>S104*H104</f>
        <v>0</v>
      </c>
      <c r="U104" s="37"/>
      <c r="V104" s="37"/>
      <c r="W104" s="37"/>
      <c r="X104" s="37"/>
      <c r="Y104" s="37"/>
      <c r="Z104" s="37"/>
      <c r="AA104" s="37"/>
      <c r="AB104" s="37"/>
      <c r="AC104" s="37"/>
      <c r="AD104" s="37"/>
      <c r="AE104" s="37"/>
      <c r="AR104" s="222" t="s">
        <v>144</v>
      </c>
      <c r="AT104" s="222" t="s">
        <v>139</v>
      </c>
      <c r="AU104" s="222" t="s">
        <v>82</v>
      </c>
      <c r="AY104" s="16" t="s">
        <v>136</v>
      </c>
      <c r="BE104" s="223">
        <f>IF(N104="základní",J104,0)</f>
        <v>0</v>
      </c>
      <c r="BF104" s="223">
        <f>IF(N104="snížená",J104,0)</f>
        <v>0</v>
      </c>
      <c r="BG104" s="223">
        <f>IF(N104="zákl. přenesená",J104,0)</f>
        <v>0</v>
      </c>
      <c r="BH104" s="223">
        <f>IF(N104="sníž. přenesená",J104,0)</f>
        <v>0</v>
      </c>
      <c r="BI104" s="223">
        <f>IF(N104="nulová",J104,0)</f>
        <v>0</v>
      </c>
      <c r="BJ104" s="16" t="s">
        <v>80</v>
      </c>
      <c r="BK104" s="223">
        <f>ROUND(I104*H104,2)</f>
        <v>0</v>
      </c>
      <c r="BL104" s="16" t="s">
        <v>144</v>
      </c>
      <c r="BM104" s="222" t="s">
        <v>168</v>
      </c>
    </row>
    <row r="105" s="2" customFormat="1">
      <c r="A105" s="37"/>
      <c r="B105" s="38"/>
      <c r="C105" s="39"/>
      <c r="D105" s="263" t="s">
        <v>663</v>
      </c>
      <c r="E105" s="39"/>
      <c r="F105" s="264" t="s">
        <v>894</v>
      </c>
      <c r="G105" s="39"/>
      <c r="H105" s="39"/>
      <c r="I105" s="265"/>
      <c r="J105" s="39"/>
      <c r="K105" s="39"/>
      <c r="L105" s="43"/>
      <c r="M105" s="266"/>
      <c r="N105" s="267"/>
      <c r="O105" s="83"/>
      <c r="P105" s="83"/>
      <c r="Q105" s="83"/>
      <c r="R105" s="83"/>
      <c r="S105" s="83"/>
      <c r="T105" s="84"/>
      <c r="U105" s="37"/>
      <c r="V105" s="37"/>
      <c r="W105" s="37"/>
      <c r="X105" s="37"/>
      <c r="Y105" s="37"/>
      <c r="Z105" s="37"/>
      <c r="AA105" s="37"/>
      <c r="AB105" s="37"/>
      <c r="AC105" s="37"/>
      <c r="AD105" s="37"/>
      <c r="AE105" s="37"/>
      <c r="AT105" s="16" t="s">
        <v>663</v>
      </c>
      <c r="AU105" s="16" t="s">
        <v>82</v>
      </c>
    </row>
    <row r="106" s="2" customFormat="1" ht="24.15" customHeight="1">
      <c r="A106" s="37"/>
      <c r="B106" s="38"/>
      <c r="C106" s="211" t="s">
        <v>144</v>
      </c>
      <c r="D106" s="211" t="s">
        <v>139</v>
      </c>
      <c r="E106" s="212" t="s">
        <v>895</v>
      </c>
      <c r="F106" s="213" t="s">
        <v>896</v>
      </c>
      <c r="G106" s="214" t="s">
        <v>142</v>
      </c>
      <c r="H106" s="215">
        <v>18.84</v>
      </c>
      <c r="I106" s="216"/>
      <c r="J106" s="217">
        <f>ROUND(I106*H106,2)</f>
        <v>0</v>
      </c>
      <c r="K106" s="213" t="s">
        <v>662</v>
      </c>
      <c r="L106" s="43"/>
      <c r="M106" s="218" t="s">
        <v>19</v>
      </c>
      <c r="N106" s="219" t="s">
        <v>43</v>
      </c>
      <c r="O106" s="83"/>
      <c r="P106" s="220">
        <f>O106*H106</f>
        <v>0</v>
      </c>
      <c r="Q106" s="220">
        <v>0</v>
      </c>
      <c r="R106" s="220">
        <f>Q106*H106</f>
        <v>0</v>
      </c>
      <c r="S106" s="220">
        <v>0</v>
      </c>
      <c r="T106" s="221">
        <f>S106*H106</f>
        <v>0</v>
      </c>
      <c r="U106" s="37"/>
      <c r="V106" s="37"/>
      <c r="W106" s="37"/>
      <c r="X106" s="37"/>
      <c r="Y106" s="37"/>
      <c r="Z106" s="37"/>
      <c r="AA106" s="37"/>
      <c r="AB106" s="37"/>
      <c r="AC106" s="37"/>
      <c r="AD106" s="37"/>
      <c r="AE106" s="37"/>
      <c r="AR106" s="222" t="s">
        <v>144</v>
      </c>
      <c r="AT106" s="222" t="s">
        <v>139</v>
      </c>
      <c r="AU106" s="222" t="s">
        <v>82</v>
      </c>
      <c r="AY106" s="16" t="s">
        <v>136</v>
      </c>
      <c r="BE106" s="223">
        <f>IF(N106="základní",J106,0)</f>
        <v>0</v>
      </c>
      <c r="BF106" s="223">
        <f>IF(N106="snížená",J106,0)</f>
        <v>0</v>
      </c>
      <c r="BG106" s="223">
        <f>IF(N106="zákl. přenesená",J106,0)</f>
        <v>0</v>
      </c>
      <c r="BH106" s="223">
        <f>IF(N106="sníž. přenesená",J106,0)</f>
        <v>0</v>
      </c>
      <c r="BI106" s="223">
        <f>IF(N106="nulová",J106,0)</f>
        <v>0</v>
      </c>
      <c r="BJ106" s="16" t="s">
        <v>80</v>
      </c>
      <c r="BK106" s="223">
        <f>ROUND(I106*H106,2)</f>
        <v>0</v>
      </c>
      <c r="BL106" s="16" t="s">
        <v>144</v>
      </c>
      <c r="BM106" s="222" t="s">
        <v>178</v>
      </c>
    </row>
    <row r="107" s="2" customFormat="1">
      <c r="A107" s="37"/>
      <c r="B107" s="38"/>
      <c r="C107" s="39"/>
      <c r="D107" s="263" t="s">
        <v>663</v>
      </c>
      <c r="E107" s="39"/>
      <c r="F107" s="264" t="s">
        <v>897</v>
      </c>
      <c r="G107" s="39"/>
      <c r="H107" s="39"/>
      <c r="I107" s="265"/>
      <c r="J107" s="39"/>
      <c r="K107" s="39"/>
      <c r="L107" s="43"/>
      <c r="M107" s="266"/>
      <c r="N107" s="267"/>
      <c r="O107" s="83"/>
      <c r="P107" s="83"/>
      <c r="Q107" s="83"/>
      <c r="R107" s="83"/>
      <c r="S107" s="83"/>
      <c r="T107" s="84"/>
      <c r="U107" s="37"/>
      <c r="V107" s="37"/>
      <c r="W107" s="37"/>
      <c r="X107" s="37"/>
      <c r="Y107" s="37"/>
      <c r="Z107" s="37"/>
      <c r="AA107" s="37"/>
      <c r="AB107" s="37"/>
      <c r="AC107" s="37"/>
      <c r="AD107" s="37"/>
      <c r="AE107" s="37"/>
      <c r="AT107" s="16" t="s">
        <v>663</v>
      </c>
      <c r="AU107" s="16" t="s">
        <v>82</v>
      </c>
    </row>
    <row r="108" s="2" customFormat="1" ht="62.7" customHeight="1">
      <c r="A108" s="37"/>
      <c r="B108" s="38"/>
      <c r="C108" s="211" t="s">
        <v>137</v>
      </c>
      <c r="D108" s="211" t="s">
        <v>139</v>
      </c>
      <c r="E108" s="212" t="s">
        <v>702</v>
      </c>
      <c r="F108" s="213" t="s">
        <v>703</v>
      </c>
      <c r="G108" s="214" t="s">
        <v>251</v>
      </c>
      <c r="H108" s="215">
        <v>18.84</v>
      </c>
      <c r="I108" s="216"/>
      <c r="J108" s="217">
        <f>ROUND(I108*H108,2)</f>
        <v>0</v>
      </c>
      <c r="K108" s="213" t="s">
        <v>662</v>
      </c>
      <c r="L108" s="43"/>
      <c r="M108" s="218" t="s">
        <v>19</v>
      </c>
      <c r="N108" s="219" t="s">
        <v>43</v>
      </c>
      <c r="O108" s="83"/>
      <c r="P108" s="220">
        <f>O108*H108</f>
        <v>0</v>
      </c>
      <c r="Q108" s="220">
        <v>0</v>
      </c>
      <c r="R108" s="220">
        <f>Q108*H108</f>
        <v>0</v>
      </c>
      <c r="S108" s="220">
        <v>0</v>
      </c>
      <c r="T108" s="221">
        <f>S108*H108</f>
        <v>0</v>
      </c>
      <c r="U108" s="37"/>
      <c r="V108" s="37"/>
      <c r="W108" s="37"/>
      <c r="X108" s="37"/>
      <c r="Y108" s="37"/>
      <c r="Z108" s="37"/>
      <c r="AA108" s="37"/>
      <c r="AB108" s="37"/>
      <c r="AC108" s="37"/>
      <c r="AD108" s="37"/>
      <c r="AE108" s="37"/>
      <c r="AR108" s="222" t="s">
        <v>144</v>
      </c>
      <c r="AT108" s="222" t="s">
        <v>139</v>
      </c>
      <c r="AU108" s="222" t="s">
        <v>82</v>
      </c>
      <c r="AY108" s="16" t="s">
        <v>136</v>
      </c>
      <c r="BE108" s="223">
        <f>IF(N108="základní",J108,0)</f>
        <v>0</v>
      </c>
      <c r="BF108" s="223">
        <f>IF(N108="snížená",J108,0)</f>
        <v>0</v>
      </c>
      <c r="BG108" s="223">
        <f>IF(N108="zákl. přenesená",J108,0)</f>
        <v>0</v>
      </c>
      <c r="BH108" s="223">
        <f>IF(N108="sníž. přenesená",J108,0)</f>
        <v>0</v>
      </c>
      <c r="BI108" s="223">
        <f>IF(N108="nulová",J108,0)</f>
        <v>0</v>
      </c>
      <c r="BJ108" s="16" t="s">
        <v>80</v>
      </c>
      <c r="BK108" s="223">
        <f>ROUND(I108*H108,2)</f>
        <v>0</v>
      </c>
      <c r="BL108" s="16" t="s">
        <v>144</v>
      </c>
      <c r="BM108" s="222" t="s">
        <v>191</v>
      </c>
    </row>
    <row r="109" s="2" customFormat="1">
      <c r="A109" s="37"/>
      <c r="B109" s="38"/>
      <c r="C109" s="39"/>
      <c r="D109" s="263" t="s">
        <v>663</v>
      </c>
      <c r="E109" s="39"/>
      <c r="F109" s="264" t="s">
        <v>704</v>
      </c>
      <c r="G109" s="39"/>
      <c r="H109" s="39"/>
      <c r="I109" s="265"/>
      <c r="J109" s="39"/>
      <c r="K109" s="39"/>
      <c r="L109" s="43"/>
      <c r="M109" s="266"/>
      <c r="N109" s="267"/>
      <c r="O109" s="83"/>
      <c r="P109" s="83"/>
      <c r="Q109" s="83"/>
      <c r="R109" s="83"/>
      <c r="S109" s="83"/>
      <c r="T109" s="84"/>
      <c r="U109" s="37"/>
      <c r="V109" s="37"/>
      <c r="W109" s="37"/>
      <c r="X109" s="37"/>
      <c r="Y109" s="37"/>
      <c r="Z109" s="37"/>
      <c r="AA109" s="37"/>
      <c r="AB109" s="37"/>
      <c r="AC109" s="37"/>
      <c r="AD109" s="37"/>
      <c r="AE109" s="37"/>
      <c r="AT109" s="16" t="s">
        <v>663</v>
      </c>
      <c r="AU109" s="16" t="s">
        <v>82</v>
      </c>
    </row>
    <row r="110" s="2" customFormat="1" ht="66.75" customHeight="1">
      <c r="A110" s="37"/>
      <c r="B110" s="38"/>
      <c r="C110" s="211" t="s">
        <v>168</v>
      </c>
      <c r="D110" s="211" t="s">
        <v>139</v>
      </c>
      <c r="E110" s="212" t="s">
        <v>705</v>
      </c>
      <c r="F110" s="213" t="s">
        <v>706</v>
      </c>
      <c r="G110" s="214" t="s">
        <v>251</v>
      </c>
      <c r="H110" s="215">
        <v>18.84</v>
      </c>
      <c r="I110" s="216"/>
      <c r="J110" s="217">
        <f>ROUND(I110*H110,2)</f>
        <v>0</v>
      </c>
      <c r="K110" s="213" t="s">
        <v>662</v>
      </c>
      <c r="L110" s="43"/>
      <c r="M110" s="218" t="s">
        <v>19</v>
      </c>
      <c r="N110" s="219" t="s">
        <v>43</v>
      </c>
      <c r="O110" s="83"/>
      <c r="P110" s="220">
        <f>O110*H110</f>
        <v>0</v>
      </c>
      <c r="Q110" s="220">
        <v>0</v>
      </c>
      <c r="R110" s="220">
        <f>Q110*H110</f>
        <v>0</v>
      </c>
      <c r="S110" s="220">
        <v>0</v>
      </c>
      <c r="T110" s="221">
        <f>S110*H110</f>
        <v>0</v>
      </c>
      <c r="U110" s="37"/>
      <c r="V110" s="37"/>
      <c r="W110" s="37"/>
      <c r="X110" s="37"/>
      <c r="Y110" s="37"/>
      <c r="Z110" s="37"/>
      <c r="AA110" s="37"/>
      <c r="AB110" s="37"/>
      <c r="AC110" s="37"/>
      <c r="AD110" s="37"/>
      <c r="AE110" s="37"/>
      <c r="AR110" s="222" t="s">
        <v>144</v>
      </c>
      <c r="AT110" s="222" t="s">
        <v>139</v>
      </c>
      <c r="AU110" s="222" t="s">
        <v>82</v>
      </c>
      <c r="AY110" s="16" t="s">
        <v>136</v>
      </c>
      <c r="BE110" s="223">
        <f>IF(N110="základní",J110,0)</f>
        <v>0</v>
      </c>
      <c r="BF110" s="223">
        <f>IF(N110="snížená",J110,0)</f>
        <v>0</v>
      </c>
      <c r="BG110" s="223">
        <f>IF(N110="zákl. přenesená",J110,0)</f>
        <v>0</v>
      </c>
      <c r="BH110" s="223">
        <f>IF(N110="sníž. přenesená",J110,0)</f>
        <v>0</v>
      </c>
      <c r="BI110" s="223">
        <f>IF(N110="nulová",J110,0)</f>
        <v>0</v>
      </c>
      <c r="BJ110" s="16" t="s">
        <v>80</v>
      </c>
      <c r="BK110" s="223">
        <f>ROUND(I110*H110,2)</f>
        <v>0</v>
      </c>
      <c r="BL110" s="16" t="s">
        <v>144</v>
      </c>
      <c r="BM110" s="222" t="s">
        <v>8</v>
      </c>
    </row>
    <row r="111" s="2" customFormat="1">
      <c r="A111" s="37"/>
      <c r="B111" s="38"/>
      <c r="C111" s="39"/>
      <c r="D111" s="263" t="s">
        <v>663</v>
      </c>
      <c r="E111" s="39"/>
      <c r="F111" s="264" t="s">
        <v>707</v>
      </c>
      <c r="G111" s="39"/>
      <c r="H111" s="39"/>
      <c r="I111" s="265"/>
      <c r="J111" s="39"/>
      <c r="K111" s="39"/>
      <c r="L111" s="43"/>
      <c r="M111" s="266"/>
      <c r="N111" s="267"/>
      <c r="O111" s="83"/>
      <c r="P111" s="83"/>
      <c r="Q111" s="83"/>
      <c r="R111" s="83"/>
      <c r="S111" s="83"/>
      <c r="T111" s="84"/>
      <c r="U111" s="37"/>
      <c r="V111" s="37"/>
      <c r="W111" s="37"/>
      <c r="X111" s="37"/>
      <c r="Y111" s="37"/>
      <c r="Z111" s="37"/>
      <c r="AA111" s="37"/>
      <c r="AB111" s="37"/>
      <c r="AC111" s="37"/>
      <c r="AD111" s="37"/>
      <c r="AE111" s="37"/>
      <c r="AT111" s="16" t="s">
        <v>663</v>
      </c>
      <c r="AU111" s="16" t="s">
        <v>82</v>
      </c>
    </row>
    <row r="112" s="2" customFormat="1" ht="44.25" customHeight="1">
      <c r="A112" s="37"/>
      <c r="B112" s="38"/>
      <c r="C112" s="211" t="s">
        <v>174</v>
      </c>
      <c r="D112" s="211" t="s">
        <v>139</v>
      </c>
      <c r="E112" s="212" t="s">
        <v>956</v>
      </c>
      <c r="F112" s="213" t="s">
        <v>957</v>
      </c>
      <c r="G112" s="214" t="s">
        <v>251</v>
      </c>
      <c r="H112" s="215">
        <v>39.600000000000001</v>
      </c>
      <c r="I112" s="216"/>
      <c r="J112" s="217">
        <f>ROUND(I112*H112,2)</f>
        <v>0</v>
      </c>
      <c r="K112" s="213" t="s">
        <v>662</v>
      </c>
      <c r="L112" s="43"/>
      <c r="M112" s="218" t="s">
        <v>19</v>
      </c>
      <c r="N112" s="219" t="s">
        <v>43</v>
      </c>
      <c r="O112" s="83"/>
      <c r="P112" s="220">
        <f>O112*H112</f>
        <v>0</v>
      </c>
      <c r="Q112" s="220">
        <v>0</v>
      </c>
      <c r="R112" s="220">
        <f>Q112*H112</f>
        <v>0</v>
      </c>
      <c r="S112" s="220">
        <v>0</v>
      </c>
      <c r="T112" s="221">
        <f>S112*H112</f>
        <v>0</v>
      </c>
      <c r="U112" s="37"/>
      <c r="V112" s="37"/>
      <c r="W112" s="37"/>
      <c r="X112" s="37"/>
      <c r="Y112" s="37"/>
      <c r="Z112" s="37"/>
      <c r="AA112" s="37"/>
      <c r="AB112" s="37"/>
      <c r="AC112" s="37"/>
      <c r="AD112" s="37"/>
      <c r="AE112" s="37"/>
      <c r="AR112" s="222" t="s">
        <v>144</v>
      </c>
      <c r="AT112" s="222" t="s">
        <v>139</v>
      </c>
      <c r="AU112" s="222" t="s">
        <v>82</v>
      </c>
      <c r="AY112" s="16" t="s">
        <v>136</v>
      </c>
      <c r="BE112" s="223">
        <f>IF(N112="základní",J112,0)</f>
        <v>0</v>
      </c>
      <c r="BF112" s="223">
        <f>IF(N112="snížená",J112,0)</f>
        <v>0</v>
      </c>
      <c r="BG112" s="223">
        <f>IF(N112="zákl. přenesená",J112,0)</f>
        <v>0</v>
      </c>
      <c r="BH112" s="223">
        <f>IF(N112="sníž. přenesená",J112,0)</f>
        <v>0</v>
      </c>
      <c r="BI112" s="223">
        <f>IF(N112="nulová",J112,0)</f>
        <v>0</v>
      </c>
      <c r="BJ112" s="16" t="s">
        <v>80</v>
      </c>
      <c r="BK112" s="223">
        <f>ROUND(I112*H112,2)</f>
        <v>0</v>
      </c>
      <c r="BL112" s="16" t="s">
        <v>144</v>
      </c>
      <c r="BM112" s="222" t="s">
        <v>208</v>
      </c>
    </row>
    <row r="113" s="2" customFormat="1">
      <c r="A113" s="37"/>
      <c r="B113" s="38"/>
      <c r="C113" s="39"/>
      <c r="D113" s="263" t="s">
        <v>663</v>
      </c>
      <c r="E113" s="39"/>
      <c r="F113" s="264" t="s">
        <v>958</v>
      </c>
      <c r="G113" s="39"/>
      <c r="H113" s="39"/>
      <c r="I113" s="265"/>
      <c r="J113" s="39"/>
      <c r="K113" s="39"/>
      <c r="L113" s="43"/>
      <c r="M113" s="266"/>
      <c r="N113" s="267"/>
      <c r="O113" s="83"/>
      <c r="P113" s="83"/>
      <c r="Q113" s="83"/>
      <c r="R113" s="83"/>
      <c r="S113" s="83"/>
      <c r="T113" s="84"/>
      <c r="U113" s="37"/>
      <c r="V113" s="37"/>
      <c r="W113" s="37"/>
      <c r="X113" s="37"/>
      <c r="Y113" s="37"/>
      <c r="Z113" s="37"/>
      <c r="AA113" s="37"/>
      <c r="AB113" s="37"/>
      <c r="AC113" s="37"/>
      <c r="AD113" s="37"/>
      <c r="AE113" s="37"/>
      <c r="AT113" s="16" t="s">
        <v>663</v>
      </c>
      <c r="AU113" s="16" t="s">
        <v>82</v>
      </c>
    </row>
    <row r="114" s="13" customFormat="1">
      <c r="A114" s="13"/>
      <c r="B114" s="224"/>
      <c r="C114" s="225"/>
      <c r="D114" s="226" t="s">
        <v>146</v>
      </c>
      <c r="E114" s="227" t="s">
        <v>19</v>
      </c>
      <c r="F114" s="228" t="s">
        <v>959</v>
      </c>
      <c r="G114" s="225"/>
      <c r="H114" s="229">
        <v>39.600000000000001</v>
      </c>
      <c r="I114" s="230"/>
      <c r="J114" s="225"/>
      <c r="K114" s="225"/>
      <c r="L114" s="231"/>
      <c r="M114" s="232"/>
      <c r="N114" s="233"/>
      <c r="O114" s="233"/>
      <c r="P114" s="233"/>
      <c r="Q114" s="233"/>
      <c r="R114" s="233"/>
      <c r="S114" s="233"/>
      <c r="T114" s="234"/>
      <c r="U114" s="13"/>
      <c r="V114" s="13"/>
      <c r="W114" s="13"/>
      <c r="X114" s="13"/>
      <c r="Y114" s="13"/>
      <c r="Z114" s="13"/>
      <c r="AA114" s="13"/>
      <c r="AB114" s="13"/>
      <c r="AC114" s="13"/>
      <c r="AD114" s="13"/>
      <c r="AE114" s="13"/>
      <c r="AT114" s="235" t="s">
        <v>146</v>
      </c>
      <c r="AU114" s="235" t="s">
        <v>82</v>
      </c>
      <c r="AV114" s="13" t="s">
        <v>82</v>
      </c>
      <c r="AW114" s="13" t="s">
        <v>33</v>
      </c>
      <c r="AX114" s="13" t="s">
        <v>72</v>
      </c>
      <c r="AY114" s="235" t="s">
        <v>136</v>
      </c>
    </row>
    <row r="115" s="14" customFormat="1">
      <c r="A115" s="14"/>
      <c r="B115" s="236"/>
      <c r="C115" s="237"/>
      <c r="D115" s="226" t="s">
        <v>146</v>
      </c>
      <c r="E115" s="238" t="s">
        <v>19</v>
      </c>
      <c r="F115" s="239" t="s">
        <v>158</v>
      </c>
      <c r="G115" s="237"/>
      <c r="H115" s="240">
        <v>39.600000000000001</v>
      </c>
      <c r="I115" s="241"/>
      <c r="J115" s="237"/>
      <c r="K115" s="237"/>
      <c r="L115" s="242"/>
      <c r="M115" s="243"/>
      <c r="N115" s="244"/>
      <c r="O115" s="244"/>
      <c r="P115" s="244"/>
      <c r="Q115" s="244"/>
      <c r="R115" s="244"/>
      <c r="S115" s="244"/>
      <c r="T115" s="245"/>
      <c r="U115" s="14"/>
      <c r="V115" s="14"/>
      <c r="W115" s="14"/>
      <c r="X115" s="14"/>
      <c r="Y115" s="14"/>
      <c r="Z115" s="14"/>
      <c r="AA115" s="14"/>
      <c r="AB115" s="14"/>
      <c r="AC115" s="14"/>
      <c r="AD115" s="14"/>
      <c r="AE115" s="14"/>
      <c r="AT115" s="246" t="s">
        <v>146</v>
      </c>
      <c r="AU115" s="246" t="s">
        <v>82</v>
      </c>
      <c r="AV115" s="14" t="s">
        <v>144</v>
      </c>
      <c r="AW115" s="14" t="s">
        <v>33</v>
      </c>
      <c r="AX115" s="14" t="s">
        <v>80</v>
      </c>
      <c r="AY115" s="246" t="s">
        <v>136</v>
      </c>
    </row>
    <row r="116" s="2" customFormat="1" ht="16.5" customHeight="1">
      <c r="A116" s="37"/>
      <c r="B116" s="38"/>
      <c r="C116" s="247" t="s">
        <v>178</v>
      </c>
      <c r="D116" s="247" t="s">
        <v>175</v>
      </c>
      <c r="E116" s="248" t="s">
        <v>960</v>
      </c>
      <c r="F116" s="249" t="s">
        <v>961</v>
      </c>
      <c r="G116" s="250" t="s">
        <v>262</v>
      </c>
      <c r="H116" s="251">
        <v>79.200000000000003</v>
      </c>
      <c r="I116" s="252"/>
      <c r="J116" s="253">
        <f>ROUND(I116*H116,2)</f>
        <v>0</v>
      </c>
      <c r="K116" s="249" t="s">
        <v>662</v>
      </c>
      <c r="L116" s="254"/>
      <c r="M116" s="255" t="s">
        <v>19</v>
      </c>
      <c r="N116" s="256" t="s">
        <v>43</v>
      </c>
      <c r="O116" s="83"/>
      <c r="P116" s="220">
        <f>O116*H116</f>
        <v>0</v>
      </c>
      <c r="Q116" s="220">
        <v>1</v>
      </c>
      <c r="R116" s="220">
        <f>Q116*H116</f>
        <v>79.200000000000003</v>
      </c>
      <c r="S116" s="220">
        <v>0</v>
      </c>
      <c r="T116" s="221">
        <f>S116*H116</f>
        <v>0</v>
      </c>
      <c r="U116" s="37"/>
      <c r="V116" s="37"/>
      <c r="W116" s="37"/>
      <c r="X116" s="37"/>
      <c r="Y116" s="37"/>
      <c r="Z116" s="37"/>
      <c r="AA116" s="37"/>
      <c r="AB116" s="37"/>
      <c r="AC116" s="37"/>
      <c r="AD116" s="37"/>
      <c r="AE116" s="37"/>
      <c r="AR116" s="222" t="s">
        <v>178</v>
      </c>
      <c r="AT116" s="222" t="s">
        <v>175</v>
      </c>
      <c r="AU116" s="222" t="s">
        <v>82</v>
      </c>
      <c r="AY116" s="16" t="s">
        <v>136</v>
      </c>
      <c r="BE116" s="223">
        <f>IF(N116="základní",J116,0)</f>
        <v>0</v>
      </c>
      <c r="BF116" s="223">
        <f>IF(N116="snížená",J116,0)</f>
        <v>0</v>
      </c>
      <c r="BG116" s="223">
        <f>IF(N116="zákl. přenesená",J116,0)</f>
        <v>0</v>
      </c>
      <c r="BH116" s="223">
        <f>IF(N116="sníž. přenesená",J116,0)</f>
        <v>0</v>
      </c>
      <c r="BI116" s="223">
        <f>IF(N116="nulová",J116,0)</f>
        <v>0</v>
      </c>
      <c r="BJ116" s="16" t="s">
        <v>80</v>
      </c>
      <c r="BK116" s="223">
        <f>ROUND(I116*H116,2)</f>
        <v>0</v>
      </c>
      <c r="BL116" s="16" t="s">
        <v>144</v>
      </c>
      <c r="BM116" s="222" t="s">
        <v>218</v>
      </c>
    </row>
    <row r="117" s="13" customFormat="1">
      <c r="A117" s="13"/>
      <c r="B117" s="224"/>
      <c r="C117" s="225"/>
      <c r="D117" s="226" t="s">
        <v>146</v>
      </c>
      <c r="E117" s="227" t="s">
        <v>19</v>
      </c>
      <c r="F117" s="228" t="s">
        <v>962</v>
      </c>
      <c r="G117" s="225"/>
      <c r="H117" s="229">
        <v>79.200000000000003</v>
      </c>
      <c r="I117" s="230"/>
      <c r="J117" s="225"/>
      <c r="K117" s="225"/>
      <c r="L117" s="231"/>
      <c r="M117" s="232"/>
      <c r="N117" s="233"/>
      <c r="O117" s="233"/>
      <c r="P117" s="233"/>
      <c r="Q117" s="233"/>
      <c r="R117" s="233"/>
      <c r="S117" s="233"/>
      <c r="T117" s="234"/>
      <c r="U117" s="13"/>
      <c r="V117" s="13"/>
      <c r="W117" s="13"/>
      <c r="X117" s="13"/>
      <c r="Y117" s="13"/>
      <c r="Z117" s="13"/>
      <c r="AA117" s="13"/>
      <c r="AB117" s="13"/>
      <c r="AC117" s="13"/>
      <c r="AD117" s="13"/>
      <c r="AE117" s="13"/>
      <c r="AT117" s="235" t="s">
        <v>146</v>
      </c>
      <c r="AU117" s="235" t="s">
        <v>82</v>
      </c>
      <c r="AV117" s="13" t="s">
        <v>82</v>
      </c>
      <c r="AW117" s="13" t="s">
        <v>33</v>
      </c>
      <c r="AX117" s="13" t="s">
        <v>72</v>
      </c>
      <c r="AY117" s="235" t="s">
        <v>136</v>
      </c>
    </row>
    <row r="118" s="14" customFormat="1">
      <c r="A118" s="14"/>
      <c r="B118" s="236"/>
      <c r="C118" s="237"/>
      <c r="D118" s="226" t="s">
        <v>146</v>
      </c>
      <c r="E118" s="238" t="s">
        <v>19</v>
      </c>
      <c r="F118" s="239" t="s">
        <v>158</v>
      </c>
      <c r="G118" s="237"/>
      <c r="H118" s="240">
        <v>79.200000000000003</v>
      </c>
      <c r="I118" s="241"/>
      <c r="J118" s="237"/>
      <c r="K118" s="237"/>
      <c r="L118" s="242"/>
      <c r="M118" s="243"/>
      <c r="N118" s="244"/>
      <c r="O118" s="244"/>
      <c r="P118" s="244"/>
      <c r="Q118" s="244"/>
      <c r="R118" s="244"/>
      <c r="S118" s="244"/>
      <c r="T118" s="245"/>
      <c r="U118" s="14"/>
      <c r="V118" s="14"/>
      <c r="W118" s="14"/>
      <c r="X118" s="14"/>
      <c r="Y118" s="14"/>
      <c r="Z118" s="14"/>
      <c r="AA118" s="14"/>
      <c r="AB118" s="14"/>
      <c r="AC118" s="14"/>
      <c r="AD118" s="14"/>
      <c r="AE118" s="14"/>
      <c r="AT118" s="246" t="s">
        <v>146</v>
      </c>
      <c r="AU118" s="246" t="s">
        <v>82</v>
      </c>
      <c r="AV118" s="14" t="s">
        <v>144</v>
      </c>
      <c r="AW118" s="14" t="s">
        <v>33</v>
      </c>
      <c r="AX118" s="14" t="s">
        <v>80</v>
      </c>
      <c r="AY118" s="246" t="s">
        <v>136</v>
      </c>
    </row>
    <row r="119" s="2" customFormat="1" ht="37.8" customHeight="1">
      <c r="A119" s="37"/>
      <c r="B119" s="38"/>
      <c r="C119" s="211" t="s">
        <v>186</v>
      </c>
      <c r="D119" s="211" t="s">
        <v>139</v>
      </c>
      <c r="E119" s="212" t="s">
        <v>898</v>
      </c>
      <c r="F119" s="213" t="s">
        <v>712</v>
      </c>
      <c r="G119" s="214" t="s">
        <v>142</v>
      </c>
      <c r="H119" s="215">
        <v>80</v>
      </c>
      <c r="I119" s="216"/>
      <c r="J119" s="217">
        <f>ROUND(I119*H119,2)</f>
        <v>0</v>
      </c>
      <c r="K119" s="213" t="s">
        <v>662</v>
      </c>
      <c r="L119" s="43"/>
      <c r="M119" s="218" t="s">
        <v>19</v>
      </c>
      <c r="N119" s="219" t="s">
        <v>43</v>
      </c>
      <c r="O119" s="83"/>
      <c r="P119" s="220">
        <f>O119*H119</f>
        <v>0</v>
      </c>
      <c r="Q119" s="220">
        <v>0</v>
      </c>
      <c r="R119" s="220">
        <f>Q119*H119</f>
        <v>0</v>
      </c>
      <c r="S119" s="220">
        <v>0</v>
      </c>
      <c r="T119" s="221">
        <f>S119*H119</f>
        <v>0</v>
      </c>
      <c r="U119" s="37"/>
      <c r="V119" s="37"/>
      <c r="W119" s="37"/>
      <c r="X119" s="37"/>
      <c r="Y119" s="37"/>
      <c r="Z119" s="37"/>
      <c r="AA119" s="37"/>
      <c r="AB119" s="37"/>
      <c r="AC119" s="37"/>
      <c r="AD119" s="37"/>
      <c r="AE119" s="37"/>
      <c r="AR119" s="222" t="s">
        <v>144</v>
      </c>
      <c r="AT119" s="222" t="s">
        <v>139</v>
      </c>
      <c r="AU119" s="222" t="s">
        <v>82</v>
      </c>
      <c r="AY119" s="16" t="s">
        <v>136</v>
      </c>
      <c r="BE119" s="223">
        <f>IF(N119="základní",J119,0)</f>
        <v>0</v>
      </c>
      <c r="BF119" s="223">
        <f>IF(N119="snížená",J119,0)</f>
        <v>0</v>
      </c>
      <c r="BG119" s="223">
        <f>IF(N119="zákl. přenesená",J119,0)</f>
        <v>0</v>
      </c>
      <c r="BH119" s="223">
        <f>IF(N119="sníž. přenesená",J119,0)</f>
        <v>0</v>
      </c>
      <c r="BI119" s="223">
        <f>IF(N119="nulová",J119,0)</f>
        <v>0</v>
      </c>
      <c r="BJ119" s="16" t="s">
        <v>80</v>
      </c>
      <c r="BK119" s="223">
        <f>ROUND(I119*H119,2)</f>
        <v>0</v>
      </c>
      <c r="BL119" s="16" t="s">
        <v>144</v>
      </c>
      <c r="BM119" s="222" t="s">
        <v>226</v>
      </c>
    </row>
    <row r="120" s="2" customFormat="1">
      <c r="A120" s="37"/>
      <c r="B120" s="38"/>
      <c r="C120" s="39"/>
      <c r="D120" s="263" t="s">
        <v>663</v>
      </c>
      <c r="E120" s="39"/>
      <c r="F120" s="264" t="s">
        <v>899</v>
      </c>
      <c r="G120" s="39"/>
      <c r="H120" s="39"/>
      <c r="I120" s="265"/>
      <c r="J120" s="39"/>
      <c r="K120" s="39"/>
      <c r="L120" s="43"/>
      <c r="M120" s="266"/>
      <c r="N120" s="267"/>
      <c r="O120" s="83"/>
      <c r="P120" s="83"/>
      <c r="Q120" s="83"/>
      <c r="R120" s="83"/>
      <c r="S120" s="83"/>
      <c r="T120" s="84"/>
      <c r="U120" s="37"/>
      <c r="V120" s="37"/>
      <c r="W120" s="37"/>
      <c r="X120" s="37"/>
      <c r="Y120" s="37"/>
      <c r="Z120" s="37"/>
      <c r="AA120" s="37"/>
      <c r="AB120" s="37"/>
      <c r="AC120" s="37"/>
      <c r="AD120" s="37"/>
      <c r="AE120" s="37"/>
      <c r="AT120" s="16" t="s">
        <v>663</v>
      </c>
      <c r="AU120" s="16" t="s">
        <v>82</v>
      </c>
    </row>
    <row r="121" s="13" customFormat="1">
      <c r="A121" s="13"/>
      <c r="B121" s="224"/>
      <c r="C121" s="225"/>
      <c r="D121" s="226" t="s">
        <v>146</v>
      </c>
      <c r="E121" s="227" t="s">
        <v>19</v>
      </c>
      <c r="F121" s="228" t="s">
        <v>963</v>
      </c>
      <c r="G121" s="225"/>
      <c r="H121" s="229">
        <v>80</v>
      </c>
      <c r="I121" s="230"/>
      <c r="J121" s="225"/>
      <c r="K121" s="225"/>
      <c r="L121" s="231"/>
      <c r="M121" s="232"/>
      <c r="N121" s="233"/>
      <c r="O121" s="233"/>
      <c r="P121" s="233"/>
      <c r="Q121" s="233"/>
      <c r="R121" s="233"/>
      <c r="S121" s="233"/>
      <c r="T121" s="234"/>
      <c r="U121" s="13"/>
      <c r="V121" s="13"/>
      <c r="W121" s="13"/>
      <c r="X121" s="13"/>
      <c r="Y121" s="13"/>
      <c r="Z121" s="13"/>
      <c r="AA121" s="13"/>
      <c r="AB121" s="13"/>
      <c r="AC121" s="13"/>
      <c r="AD121" s="13"/>
      <c r="AE121" s="13"/>
      <c r="AT121" s="235" t="s">
        <v>146</v>
      </c>
      <c r="AU121" s="235" t="s">
        <v>82</v>
      </c>
      <c r="AV121" s="13" t="s">
        <v>82</v>
      </c>
      <c r="AW121" s="13" t="s">
        <v>33</v>
      </c>
      <c r="AX121" s="13" t="s">
        <v>72</v>
      </c>
      <c r="AY121" s="235" t="s">
        <v>136</v>
      </c>
    </row>
    <row r="122" s="14" customFormat="1">
      <c r="A122" s="14"/>
      <c r="B122" s="236"/>
      <c r="C122" s="237"/>
      <c r="D122" s="226" t="s">
        <v>146</v>
      </c>
      <c r="E122" s="238" t="s">
        <v>19</v>
      </c>
      <c r="F122" s="239" t="s">
        <v>158</v>
      </c>
      <c r="G122" s="237"/>
      <c r="H122" s="240">
        <v>80</v>
      </c>
      <c r="I122" s="241"/>
      <c r="J122" s="237"/>
      <c r="K122" s="237"/>
      <c r="L122" s="242"/>
      <c r="M122" s="243"/>
      <c r="N122" s="244"/>
      <c r="O122" s="244"/>
      <c r="P122" s="244"/>
      <c r="Q122" s="244"/>
      <c r="R122" s="244"/>
      <c r="S122" s="244"/>
      <c r="T122" s="245"/>
      <c r="U122" s="14"/>
      <c r="V122" s="14"/>
      <c r="W122" s="14"/>
      <c r="X122" s="14"/>
      <c r="Y122" s="14"/>
      <c r="Z122" s="14"/>
      <c r="AA122" s="14"/>
      <c r="AB122" s="14"/>
      <c r="AC122" s="14"/>
      <c r="AD122" s="14"/>
      <c r="AE122" s="14"/>
      <c r="AT122" s="246" t="s">
        <v>146</v>
      </c>
      <c r="AU122" s="246" t="s">
        <v>82</v>
      </c>
      <c r="AV122" s="14" t="s">
        <v>144</v>
      </c>
      <c r="AW122" s="14" t="s">
        <v>33</v>
      </c>
      <c r="AX122" s="14" t="s">
        <v>80</v>
      </c>
      <c r="AY122" s="246" t="s">
        <v>136</v>
      </c>
    </row>
    <row r="123" s="12" customFormat="1" ht="22.8" customHeight="1">
      <c r="A123" s="12"/>
      <c r="B123" s="195"/>
      <c r="C123" s="196"/>
      <c r="D123" s="197" t="s">
        <v>71</v>
      </c>
      <c r="E123" s="209" t="s">
        <v>82</v>
      </c>
      <c r="F123" s="209" t="s">
        <v>715</v>
      </c>
      <c r="G123" s="196"/>
      <c r="H123" s="196"/>
      <c r="I123" s="199"/>
      <c r="J123" s="210">
        <f>BK123</f>
        <v>0</v>
      </c>
      <c r="K123" s="196"/>
      <c r="L123" s="201"/>
      <c r="M123" s="202"/>
      <c r="N123" s="203"/>
      <c r="O123" s="203"/>
      <c r="P123" s="204">
        <f>SUM(P124:P138)</f>
        <v>0</v>
      </c>
      <c r="Q123" s="203"/>
      <c r="R123" s="204">
        <f>SUM(R124:R138)</f>
        <v>35.825280608448004</v>
      </c>
      <c r="S123" s="203"/>
      <c r="T123" s="205">
        <f>SUM(T124:T138)</f>
        <v>0</v>
      </c>
      <c r="U123" s="12"/>
      <c r="V123" s="12"/>
      <c r="W123" s="12"/>
      <c r="X123" s="12"/>
      <c r="Y123" s="12"/>
      <c r="Z123" s="12"/>
      <c r="AA123" s="12"/>
      <c r="AB123" s="12"/>
      <c r="AC123" s="12"/>
      <c r="AD123" s="12"/>
      <c r="AE123" s="12"/>
      <c r="AR123" s="206" t="s">
        <v>80</v>
      </c>
      <c r="AT123" s="207" t="s">
        <v>71</v>
      </c>
      <c r="AU123" s="207" t="s">
        <v>80</v>
      </c>
      <c r="AY123" s="206" t="s">
        <v>136</v>
      </c>
      <c r="BK123" s="208">
        <f>SUM(BK124:BK138)</f>
        <v>0</v>
      </c>
    </row>
    <row r="124" s="2" customFormat="1" ht="24.15" customHeight="1">
      <c r="A124" s="37"/>
      <c r="B124" s="38"/>
      <c r="C124" s="211" t="s">
        <v>191</v>
      </c>
      <c r="D124" s="211" t="s">
        <v>139</v>
      </c>
      <c r="E124" s="212" t="s">
        <v>901</v>
      </c>
      <c r="F124" s="213" t="s">
        <v>902</v>
      </c>
      <c r="G124" s="214" t="s">
        <v>251</v>
      </c>
      <c r="H124" s="215">
        <v>4.4100000000000001</v>
      </c>
      <c r="I124" s="216"/>
      <c r="J124" s="217">
        <f>ROUND(I124*H124,2)</f>
        <v>0</v>
      </c>
      <c r="K124" s="213" t="s">
        <v>662</v>
      </c>
      <c r="L124" s="43"/>
      <c r="M124" s="218" t="s">
        <v>19</v>
      </c>
      <c r="N124" s="219" t="s">
        <v>43</v>
      </c>
      <c r="O124" s="83"/>
      <c r="P124" s="220">
        <f>O124*H124</f>
        <v>0</v>
      </c>
      <c r="Q124" s="220">
        <v>2.1600000000000001</v>
      </c>
      <c r="R124" s="220">
        <f>Q124*H124</f>
        <v>9.5256000000000007</v>
      </c>
      <c r="S124" s="220">
        <v>0</v>
      </c>
      <c r="T124" s="221">
        <f>S124*H124</f>
        <v>0</v>
      </c>
      <c r="U124" s="37"/>
      <c r="V124" s="37"/>
      <c r="W124" s="37"/>
      <c r="X124" s="37"/>
      <c r="Y124" s="37"/>
      <c r="Z124" s="37"/>
      <c r="AA124" s="37"/>
      <c r="AB124" s="37"/>
      <c r="AC124" s="37"/>
      <c r="AD124" s="37"/>
      <c r="AE124" s="37"/>
      <c r="AR124" s="222" t="s">
        <v>144</v>
      </c>
      <c r="AT124" s="222" t="s">
        <v>139</v>
      </c>
      <c r="AU124" s="222" t="s">
        <v>82</v>
      </c>
      <c r="AY124" s="16" t="s">
        <v>136</v>
      </c>
      <c r="BE124" s="223">
        <f>IF(N124="základní",J124,0)</f>
        <v>0</v>
      </c>
      <c r="BF124" s="223">
        <f>IF(N124="snížená",J124,0)</f>
        <v>0</v>
      </c>
      <c r="BG124" s="223">
        <f>IF(N124="zákl. přenesená",J124,0)</f>
        <v>0</v>
      </c>
      <c r="BH124" s="223">
        <f>IF(N124="sníž. přenesená",J124,0)</f>
        <v>0</v>
      </c>
      <c r="BI124" s="223">
        <f>IF(N124="nulová",J124,0)</f>
        <v>0</v>
      </c>
      <c r="BJ124" s="16" t="s">
        <v>80</v>
      </c>
      <c r="BK124" s="223">
        <f>ROUND(I124*H124,2)</f>
        <v>0</v>
      </c>
      <c r="BL124" s="16" t="s">
        <v>144</v>
      </c>
      <c r="BM124" s="222" t="s">
        <v>235</v>
      </c>
    </row>
    <row r="125" s="2" customFormat="1">
      <c r="A125" s="37"/>
      <c r="B125" s="38"/>
      <c r="C125" s="39"/>
      <c r="D125" s="263" t="s">
        <v>663</v>
      </c>
      <c r="E125" s="39"/>
      <c r="F125" s="264" t="s">
        <v>903</v>
      </c>
      <c r="G125" s="39"/>
      <c r="H125" s="39"/>
      <c r="I125" s="265"/>
      <c r="J125" s="39"/>
      <c r="K125" s="39"/>
      <c r="L125" s="43"/>
      <c r="M125" s="266"/>
      <c r="N125" s="267"/>
      <c r="O125" s="83"/>
      <c r="P125" s="83"/>
      <c r="Q125" s="83"/>
      <c r="R125" s="83"/>
      <c r="S125" s="83"/>
      <c r="T125" s="84"/>
      <c r="U125" s="37"/>
      <c r="V125" s="37"/>
      <c r="W125" s="37"/>
      <c r="X125" s="37"/>
      <c r="Y125" s="37"/>
      <c r="Z125" s="37"/>
      <c r="AA125" s="37"/>
      <c r="AB125" s="37"/>
      <c r="AC125" s="37"/>
      <c r="AD125" s="37"/>
      <c r="AE125" s="37"/>
      <c r="AT125" s="16" t="s">
        <v>663</v>
      </c>
      <c r="AU125" s="16" t="s">
        <v>82</v>
      </c>
    </row>
    <row r="126" s="13" customFormat="1">
      <c r="A126" s="13"/>
      <c r="B126" s="224"/>
      <c r="C126" s="225"/>
      <c r="D126" s="226" t="s">
        <v>146</v>
      </c>
      <c r="E126" s="227" t="s">
        <v>19</v>
      </c>
      <c r="F126" s="228" t="s">
        <v>964</v>
      </c>
      <c r="G126" s="225"/>
      <c r="H126" s="229">
        <v>4.4100000000000001</v>
      </c>
      <c r="I126" s="230"/>
      <c r="J126" s="225"/>
      <c r="K126" s="225"/>
      <c r="L126" s="231"/>
      <c r="M126" s="232"/>
      <c r="N126" s="233"/>
      <c r="O126" s="233"/>
      <c r="P126" s="233"/>
      <c r="Q126" s="233"/>
      <c r="R126" s="233"/>
      <c r="S126" s="233"/>
      <c r="T126" s="234"/>
      <c r="U126" s="13"/>
      <c r="V126" s="13"/>
      <c r="W126" s="13"/>
      <c r="X126" s="13"/>
      <c r="Y126" s="13"/>
      <c r="Z126" s="13"/>
      <c r="AA126" s="13"/>
      <c r="AB126" s="13"/>
      <c r="AC126" s="13"/>
      <c r="AD126" s="13"/>
      <c r="AE126" s="13"/>
      <c r="AT126" s="235" t="s">
        <v>146</v>
      </c>
      <c r="AU126" s="235" t="s">
        <v>82</v>
      </c>
      <c r="AV126" s="13" t="s">
        <v>82</v>
      </c>
      <c r="AW126" s="13" t="s">
        <v>33</v>
      </c>
      <c r="AX126" s="13" t="s">
        <v>72</v>
      </c>
      <c r="AY126" s="235" t="s">
        <v>136</v>
      </c>
    </row>
    <row r="127" s="14" customFormat="1">
      <c r="A127" s="14"/>
      <c r="B127" s="236"/>
      <c r="C127" s="237"/>
      <c r="D127" s="226" t="s">
        <v>146</v>
      </c>
      <c r="E127" s="238" t="s">
        <v>19</v>
      </c>
      <c r="F127" s="239" t="s">
        <v>158</v>
      </c>
      <c r="G127" s="237"/>
      <c r="H127" s="240">
        <v>4.4100000000000001</v>
      </c>
      <c r="I127" s="241"/>
      <c r="J127" s="237"/>
      <c r="K127" s="237"/>
      <c r="L127" s="242"/>
      <c r="M127" s="243"/>
      <c r="N127" s="244"/>
      <c r="O127" s="244"/>
      <c r="P127" s="244"/>
      <c r="Q127" s="244"/>
      <c r="R127" s="244"/>
      <c r="S127" s="244"/>
      <c r="T127" s="245"/>
      <c r="U127" s="14"/>
      <c r="V127" s="14"/>
      <c r="W127" s="14"/>
      <c r="X127" s="14"/>
      <c r="Y127" s="14"/>
      <c r="Z127" s="14"/>
      <c r="AA127" s="14"/>
      <c r="AB127" s="14"/>
      <c r="AC127" s="14"/>
      <c r="AD127" s="14"/>
      <c r="AE127" s="14"/>
      <c r="AT127" s="246" t="s">
        <v>146</v>
      </c>
      <c r="AU127" s="246" t="s">
        <v>82</v>
      </c>
      <c r="AV127" s="14" t="s">
        <v>144</v>
      </c>
      <c r="AW127" s="14" t="s">
        <v>33</v>
      </c>
      <c r="AX127" s="14" t="s">
        <v>80</v>
      </c>
      <c r="AY127" s="246" t="s">
        <v>136</v>
      </c>
    </row>
    <row r="128" s="2" customFormat="1" ht="24.15" customHeight="1">
      <c r="A128" s="37"/>
      <c r="B128" s="38"/>
      <c r="C128" s="211" t="s">
        <v>196</v>
      </c>
      <c r="D128" s="211" t="s">
        <v>139</v>
      </c>
      <c r="E128" s="212" t="s">
        <v>909</v>
      </c>
      <c r="F128" s="213" t="s">
        <v>910</v>
      </c>
      <c r="G128" s="214" t="s">
        <v>251</v>
      </c>
      <c r="H128" s="215">
        <v>10.512000000000001</v>
      </c>
      <c r="I128" s="216"/>
      <c r="J128" s="217">
        <f>ROUND(I128*H128,2)</f>
        <v>0</v>
      </c>
      <c r="K128" s="213" t="s">
        <v>662</v>
      </c>
      <c r="L128" s="43"/>
      <c r="M128" s="218" t="s">
        <v>19</v>
      </c>
      <c r="N128" s="219" t="s">
        <v>43</v>
      </c>
      <c r="O128" s="83"/>
      <c r="P128" s="220">
        <f>O128*H128</f>
        <v>0</v>
      </c>
      <c r="Q128" s="220">
        <v>2.5018722040000001</v>
      </c>
      <c r="R128" s="220">
        <f>Q128*H128</f>
        <v>26.299680608448003</v>
      </c>
      <c r="S128" s="220">
        <v>0</v>
      </c>
      <c r="T128" s="221">
        <f>S128*H128</f>
        <v>0</v>
      </c>
      <c r="U128" s="37"/>
      <c r="V128" s="37"/>
      <c r="W128" s="37"/>
      <c r="X128" s="37"/>
      <c r="Y128" s="37"/>
      <c r="Z128" s="37"/>
      <c r="AA128" s="37"/>
      <c r="AB128" s="37"/>
      <c r="AC128" s="37"/>
      <c r="AD128" s="37"/>
      <c r="AE128" s="37"/>
      <c r="AR128" s="222" t="s">
        <v>144</v>
      </c>
      <c r="AT128" s="222" t="s">
        <v>139</v>
      </c>
      <c r="AU128" s="222" t="s">
        <v>82</v>
      </c>
      <c r="AY128" s="16" t="s">
        <v>136</v>
      </c>
      <c r="BE128" s="223">
        <f>IF(N128="základní",J128,0)</f>
        <v>0</v>
      </c>
      <c r="BF128" s="223">
        <f>IF(N128="snížená",J128,0)</f>
        <v>0</v>
      </c>
      <c r="BG128" s="223">
        <f>IF(N128="zákl. přenesená",J128,0)</f>
        <v>0</v>
      </c>
      <c r="BH128" s="223">
        <f>IF(N128="sníž. přenesená",J128,0)</f>
        <v>0</v>
      </c>
      <c r="BI128" s="223">
        <f>IF(N128="nulová",J128,0)</f>
        <v>0</v>
      </c>
      <c r="BJ128" s="16" t="s">
        <v>80</v>
      </c>
      <c r="BK128" s="223">
        <f>ROUND(I128*H128,2)</f>
        <v>0</v>
      </c>
      <c r="BL128" s="16" t="s">
        <v>144</v>
      </c>
      <c r="BM128" s="222" t="s">
        <v>243</v>
      </c>
    </row>
    <row r="129" s="2" customFormat="1">
      <c r="A129" s="37"/>
      <c r="B129" s="38"/>
      <c r="C129" s="39"/>
      <c r="D129" s="263" t="s">
        <v>663</v>
      </c>
      <c r="E129" s="39"/>
      <c r="F129" s="264" t="s">
        <v>911</v>
      </c>
      <c r="G129" s="39"/>
      <c r="H129" s="39"/>
      <c r="I129" s="265"/>
      <c r="J129" s="39"/>
      <c r="K129" s="39"/>
      <c r="L129" s="43"/>
      <c r="M129" s="266"/>
      <c r="N129" s="267"/>
      <c r="O129" s="83"/>
      <c r="P129" s="83"/>
      <c r="Q129" s="83"/>
      <c r="R129" s="83"/>
      <c r="S129" s="83"/>
      <c r="T129" s="84"/>
      <c r="U129" s="37"/>
      <c r="V129" s="37"/>
      <c r="W129" s="37"/>
      <c r="X129" s="37"/>
      <c r="Y129" s="37"/>
      <c r="Z129" s="37"/>
      <c r="AA129" s="37"/>
      <c r="AB129" s="37"/>
      <c r="AC129" s="37"/>
      <c r="AD129" s="37"/>
      <c r="AE129" s="37"/>
      <c r="AT129" s="16" t="s">
        <v>663</v>
      </c>
      <c r="AU129" s="16" t="s">
        <v>82</v>
      </c>
    </row>
    <row r="130" s="13" customFormat="1">
      <c r="A130" s="13"/>
      <c r="B130" s="224"/>
      <c r="C130" s="225"/>
      <c r="D130" s="226" t="s">
        <v>146</v>
      </c>
      <c r="E130" s="227" t="s">
        <v>19</v>
      </c>
      <c r="F130" s="228" t="s">
        <v>913</v>
      </c>
      <c r="G130" s="225"/>
      <c r="H130" s="229">
        <v>6</v>
      </c>
      <c r="I130" s="230"/>
      <c r="J130" s="225"/>
      <c r="K130" s="225"/>
      <c r="L130" s="231"/>
      <c r="M130" s="232"/>
      <c r="N130" s="233"/>
      <c r="O130" s="233"/>
      <c r="P130" s="233"/>
      <c r="Q130" s="233"/>
      <c r="R130" s="233"/>
      <c r="S130" s="233"/>
      <c r="T130" s="234"/>
      <c r="U130" s="13"/>
      <c r="V130" s="13"/>
      <c r="W130" s="13"/>
      <c r="X130" s="13"/>
      <c r="Y130" s="13"/>
      <c r="Z130" s="13"/>
      <c r="AA130" s="13"/>
      <c r="AB130" s="13"/>
      <c r="AC130" s="13"/>
      <c r="AD130" s="13"/>
      <c r="AE130" s="13"/>
      <c r="AT130" s="235" t="s">
        <v>146</v>
      </c>
      <c r="AU130" s="235" t="s">
        <v>82</v>
      </c>
      <c r="AV130" s="13" t="s">
        <v>82</v>
      </c>
      <c r="AW130" s="13" t="s">
        <v>33</v>
      </c>
      <c r="AX130" s="13" t="s">
        <v>72</v>
      </c>
      <c r="AY130" s="235" t="s">
        <v>136</v>
      </c>
    </row>
    <row r="131" s="13" customFormat="1">
      <c r="A131" s="13"/>
      <c r="B131" s="224"/>
      <c r="C131" s="225"/>
      <c r="D131" s="226" t="s">
        <v>146</v>
      </c>
      <c r="E131" s="227" t="s">
        <v>19</v>
      </c>
      <c r="F131" s="228" t="s">
        <v>965</v>
      </c>
      <c r="G131" s="225"/>
      <c r="H131" s="229">
        <v>2.3999999999999999</v>
      </c>
      <c r="I131" s="230"/>
      <c r="J131" s="225"/>
      <c r="K131" s="225"/>
      <c r="L131" s="231"/>
      <c r="M131" s="232"/>
      <c r="N131" s="233"/>
      <c r="O131" s="233"/>
      <c r="P131" s="233"/>
      <c r="Q131" s="233"/>
      <c r="R131" s="233"/>
      <c r="S131" s="233"/>
      <c r="T131" s="234"/>
      <c r="U131" s="13"/>
      <c r="V131" s="13"/>
      <c r="W131" s="13"/>
      <c r="X131" s="13"/>
      <c r="Y131" s="13"/>
      <c r="Z131" s="13"/>
      <c r="AA131" s="13"/>
      <c r="AB131" s="13"/>
      <c r="AC131" s="13"/>
      <c r="AD131" s="13"/>
      <c r="AE131" s="13"/>
      <c r="AT131" s="235" t="s">
        <v>146</v>
      </c>
      <c r="AU131" s="235" t="s">
        <v>82</v>
      </c>
      <c r="AV131" s="13" t="s">
        <v>82</v>
      </c>
      <c r="AW131" s="13" t="s">
        <v>33</v>
      </c>
      <c r="AX131" s="13" t="s">
        <v>72</v>
      </c>
      <c r="AY131" s="235" t="s">
        <v>136</v>
      </c>
    </row>
    <row r="132" s="13" customFormat="1">
      <c r="A132" s="13"/>
      <c r="B132" s="224"/>
      <c r="C132" s="225"/>
      <c r="D132" s="226" t="s">
        <v>146</v>
      </c>
      <c r="E132" s="227" t="s">
        <v>19</v>
      </c>
      <c r="F132" s="228" t="s">
        <v>966</v>
      </c>
      <c r="G132" s="225"/>
      <c r="H132" s="229">
        <v>2.1120000000000001</v>
      </c>
      <c r="I132" s="230"/>
      <c r="J132" s="225"/>
      <c r="K132" s="225"/>
      <c r="L132" s="231"/>
      <c r="M132" s="232"/>
      <c r="N132" s="233"/>
      <c r="O132" s="233"/>
      <c r="P132" s="233"/>
      <c r="Q132" s="233"/>
      <c r="R132" s="233"/>
      <c r="S132" s="233"/>
      <c r="T132" s="234"/>
      <c r="U132" s="13"/>
      <c r="V132" s="13"/>
      <c r="W132" s="13"/>
      <c r="X132" s="13"/>
      <c r="Y132" s="13"/>
      <c r="Z132" s="13"/>
      <c r="AA132" s="13"/>
      <c r="AB132" s="13"/>
      <c r="AC132" s="13"/>
      <c r="AD132" s="13"/>
      <c r="AE132" s="13"/>
      <c r="AT132" s="235" t="s">
        <v>146</v>
      </c>
      <c r="AU132" s="235" t="s">
        <v>82</v>
      </c>
      <c r="AV132" s="13" t="s">
        <v>82</v>
      </c>
      <c r="AW132" s="13" t="s">
        <v>33</v>
      </c>
      <c r="AX132" s="13" t="s">
        <v>72</v>
      </c>
      <c r="AY132" s="235" t="s">
        <v>136</v>
      </c>
    </row>
    <row r="133" s="14" customFormat="1">
      <c r="A133" s="14"/>
      <c r="B133" s="236"/>
      <c r="C133" s="237"/>
      <c r="D133" s="226" t="s">
        <v>146</v>
      </c>
      <c r="E133" s="238" t="s">
        <v>19</v>
      </c>
      <c r="F133" s="239" t="s">
        <v>158</v>
      </c>
      <c r="G133" s="237"/>
      <c r="H133" s="240">
        <v>10.512000000000001</v>
      </c>
      <c r="I133" s="241"/>
      <c r="J133" s="237"/>
      <c r="K133" s="237"/>
      <c r="L133" s="242"/>
      <c r="M133" s="243"/>
      <c r="N133" s="244"/>
      <c r="O133" s="244"/>
      <c r="P133" s="244"/>
      <c r="Q133" s="244"/>
      <c r="R133" s="244"/>
      <c r="S133" s="244"/>
      <c r="T133" s="245"/>
      <c r="U133" s="14"/>
      <c r="V133" s="14"/>
      <c r="W133" s="14"/>
      <c r="X133" s="14"/>
      <c r="Y133" s="14"/>
      <c r="Z133" s="14"/>
      <c r="AA133" s="14"/>
      <c r="AB133" s="14"/>
      <c r="AC133" s="14"/>
      <c r="AD133" s="14"/>
      <c r="AE133" s="14"/>
      <c r="AT133" s="246" t="s">
        <v>146</v>
      </c>
      <c r="AU133" s="246" t="s">
        <v>82</v>
      </c>
      <c r="AV133" s="14" t="s">
        <v>144</v>
      </c>
      <c r="AW133" s="14" t="s">
        <v>33</v>
      </c>
      <c r="AX133" s="14" t="s">
        <v>80</v>
      </c>
      <c r="AY133" s="246" t="s">
        <v>136</v>
      </c>
    </row>
    <row r="134" s="2" customFormat="1" ht="24.15" customHeight="1">
      <c r="A134" s="37"/>
      <c r="B134" s="38"/>
      <c r="C134" s="211" t="s">
        <v>8</v>
      </c>
      <c r="D134" s="211" t="s">
        <v>139</v>
      </c>
      <c r="E134" s="212" t="s">
        <v>725</v>
      </c>
      <c r="F134" s="213" t="s">
        <v>726</v>
      </c>
      <c r="G134" s="214" t="s">
        <v>142</v>
      </c>
      <c r="H134" s="215">
        <v>27</v>
      </c>
      <c r="I134" s="216"/>
      <c r="J134" s="217">
        <f>ROUND(I134*H134,2)</f>
        <v>0</v>
      </c>
      <c r="K134" s="213" t="s">
        <v>19</v>
      </c>
      <c r="L134" s="43"/>
      <c r="M134" s="218" t="s">
        <v>19</v>
      </c>
      <c r="N134" s="219" t="s">
        <v>43</v>
      </c>
      <c r="O134" s="83"/>
      <c r="P134" s="220">
        <f>O134*H134</f>
        <v>0</v>
      </c>
      <c r="Q134" s="220">
        <v>0</v>
      </c>
      <c r="R134" s="220">
        <f>Q134*H134</f>
        <v>0</v>
      </c>
      <c r="S134" s="220">
        <v>0</v>
      </c>
      <c r="T134" s="221">
        <f>S134*H134</f>
        <v>0</v>
      </c>
      <c r="U134" s="37"/>
      <c r="V134" s="37"/>
      <c r="W134" s="37"/>
      <c r="X134" s="37"/>
      <c r="Y134" s="37"/>
      <c r="Z134" s="37"/>
      <c r="AA134" s="37"/>
      <c r="AB134" s="37"/>
      <c r="AC134" s="37"/>
      <c r="AD134" s="37"/>
      <c r="AE134" s="37"/>
      <c r="AR134" s="222" t="s">
        <v>144</v>
      </c>
      <c r="AT134" s="222" t="s">
        <v>139</v>
      </c>
      <c r="AU134" s="222" t="s">
        <v>82</v>
      </c>
      <c r="AY134" s="16" t="s">
        <v>136</v>
      </c>
      <c r="BE134" s="223">
        <f>IF(N134="základní",J134,0)</f>
        <v>0</v>
      </c>
      <c r="BF134" s="223">
        <f>IF(N134="snížená",J134,0)</f>
        <v>0</v>
      </c>
      <c r="BG134" s="223">
        <f>IF(N134="zákl. přenesená",J134,0)</f>
        <v>0</v>
      </c>
      <c r="BH134" s="223">
        <f>IF(N134="sníž. přenesená",J134,0)</f>
        <v>0</v>
      </c>
      <c r="BI134" s="223">
        <f>IF(N134="nulová",J134,0)</f>
        <v>0</v>
      </c>
      <c r="BJ134" s="16" t="s">
        <v>80</v>
      </c>
      <c r="BK134" s="223">
        <f>ROUND(I134*H134,2)</f>
        <v>0</v>
      </c>
      <c r="BL134" s="16" t="s">
        <v>144</v>
      </c>
      <c r="BM134" s="222" t="s">
        <v>254</v>
      </c>
    </row>
    <row r="135" s="13" customFormat="1">
      <c r="A135" s="13"/>
      <c r="B135" s="224"/>
      <c r="C135" s="225"/>
      <c r="D135" s="226" t="s">
        <v>146</v>
      </c>
      <c r="E135" s="227" t="s">
        <v>19</v>
      </c>
      <c r="F135" s="228" t="s">
        <v>967</v>
      </c>
      <c r="G135" s="225"/>
      <c r="H135" s="229">
        <v>27</v>
      </c>
      <c r="I135" s="230"/>
      <c r="J135" s="225"/>
      <c r="K135" s="225"/>
      <c r="L135" s="231"/>
      <c r="M135" s="232"/>
      <c r="N135" s="233"/>
      <c r="O135" s="233"/>
      <c r="P135" s="233"/>
      <c r="Q135" s="233"/>
      <c r="R135" s="233"/>
      <c r="S135" s="233"/>
      <c r="T135" s="234"/>
      <c r="U135" s="13"/>
      <c r="V135" s="13"/>
      <c r="W135" s="13"/>
      <c r="X135" s="13"/>
      <c r="Y135" s="13"/>
      <c r="Z135" s="13"/>
      <c r="AA135" s="13"/>
      <c r="AB135" s="13"/>
      <c r="AC135" s="13"/>
      <c r="AD135" s="13"/>
      <c r="AE135" s="13"/>
      <c r="AT135" s="235" t="s">
        <v>146</v>
      </c>
      <c r="AU135" s="235" t="s">
        <v>82</v>
      </c>
      <c r="AV135" s="13" t="s">
        <v>82</v>
      </c>
      <c r="AW135" s="13" t="s">
        <v>33</v>
      </c>
      <c r="AX135" s="13" t="s">
        <v>72</v>
      </c>
      <c r="AY135" s="235" t="s">
        <v>136</v>
      </c>
    </row>
    <row r="136" s="14" customFormat="1">
      <c r="A136" s="14"/>
      <c r="B136" s="236"/>
      <c r="C136" s="237"/>
      <c r="D136" s="226" t="s">
        <v>146</v>
      </c>
      <c r="E136" s="238" t="s">
        <v>19</v>
      </c>
      <c r="F136" s="239" t="s">
        <v>158</v>
      </c>
      <c r="G136" s="237"/>
      <c r="H136" s="240">
        <v>27</v>
      </c>
      <c r="I136" s="241"/>
      <c r="J136" s="237"/>
      <c r="K136" s="237"/>
      <c r="L136" s="242"/>
      <c r="M136" s="243"/>
      <c r="N136" s="244"/>
      <c r="O136" s="244"/>
      <c r="P136" s="244"/>
      <c r="Q136" s="244"/>
      <c r="R136" s="244"/>
      <c r="S136" s="244"/>
      <c r="T136" s="245"/>
      <c r="U136" s="14"/>
      <c r="V136" s="14"/>
      <c r="W136" s="14"/>
      <c r="X136" s="14"/>
      <c r="Y136" s="14"/>
      <c r="Z136" s="14"/>
      <c r="AA136" s="14"/>
      <c r="AB136" s="14"/>
      <c r="AC136" s="14"/>
      <c r="AD136" s="14"/>
      <c r="AE136" s="14"/>
      <c r="AT136" s="246" t="s">
        <v>146</v>
      </c>
      <c r="AU136" s="246" t="s">
        <v>82</v>
      </c>
      <c r="AV136" s="14" t="s">
        <v>144</v>
      </c>
      <c r="AW136" s="14" t="s">
        <v>33</v>
      </c>
      <c r="AX136" s="14" t="s">
        <v>80</v>
      </c>
      <c r="AY136" s="246" t="s">
        <v>136</v>
      </c>
    </row>
    <row r="137" s="2" customFormat="1" ht="16.5" customHeight="1">
      <c r="A137" s="37"/>
      <c r="B137" s="38"/>
      <c r="C137" s="211" t="s">
        <v>203</v>
      </c>
      <c r="D137" s="211" t="s">
        <v>139</v>
      </c>
      <c r="E137" s="212" t="s">
        <v>729</v>
      </c>
      <c r="F137" s="213" t="s">
        <v>730</v>
      </c>
      <c r="G137" s="214" t="s">
        <v>142</v>
      </c>
      <c r="H137" s="215">
        <v>27</v>
      </c>
      <c r="I137" s="216"/>
      <c r="J137" s="217">
        <f>ROUND(I137*H137,2)</f>
        <v>0</v>
      </c>
      <c r="K137" s="213" t="s">
        <v>662</v>
      </c>
      <c r="L137" s="43"/>
      <c r="M137" s="218" t="s">
        <v>19</v>
      </c>
      <c r="N137" s="219" t="s">
        <v>43</v>
      </c>
      <c r="O137" s="83"/>
      <c r="P137" s="220">
        <f>O137*H137</f>
        <v>0</v>
      </c>
      <c r="Q137" s="220">
        <v>0</v>
      </c>
      <c r="R137" s="220">
        <f>Q137*H137</f>
        <v>0</v>
      </c>
      <c r="S137" s="220">
        <v>0</v>
      </c>
      <c r="T137" s="221">
        <f>S137*H137</f>
        <v>0</v>
      </c>
      <c r="U137" s="37"/>
      <c r="V137" s="37"/>
      <c r="W137" s="37"/>
      <c r="X137" s="37"/>
      <c r="Y137" s="37"/>
      <c r="Z137" s="37"/>
      <c r="AA137" s="37"/>
      <c r="AB137" s="37"/>
      <c r="AC137" s="37"/>
      <c r="AD137" s="37"/>
      <c r="AE137" s="37"/>
      <c r="AR137" s="222" t="s">
        <v>144</v>
      </c>
      <c r="AT137" s="222" t="s">
        <v>139</v>
      </c>
      <c r="AU137" s="222" t="s">
        <v>82</v>
      </c>
      <c r="AY137" s="16" t="s">
        <v>136</v>
      </c>
      <c r="BE137" s="223">
        <f>IF(N137="základní",J137,0)</f>
        <v>0</v>
      </c>
      <c r="BF137" s="223">
        <f>IF(N137="snížená",J137,0)</f>
        <v>0</v>
      </c>
      <c r="BG137" s="223">
        <f>IF(N137="zákl. přenesená",J137,0)</f>
        <v>0</v>
      </c>
      <c r="BH137" s="223">
        <f>IF(N137="sníž. přenesená",J137,0)</f>
        <v>0</v>
      </c>
      <c r="BI137" s="223">
        <f>IF(N137="nulová",J137,0)</f>
        <v>0</v>
      </c>
      <c r="BJ137" s="16" t="s">
        <v>80</v>
      </c>
      <c r="BK137" s="223">
        <f>ROUND(I137*H137,2)</f>
        <v>0</v>
      </c>
      <c r="BL137" s="16" t="s">
        <v>144</v>
      </c>
      <c r="BM137" s="222" t="s">
        <v>266</v>
      </c>
    </row>
    <row r="138" s="2" customFormat="1">
      <c r="A138" s="37"/>
      <c r="B138" s="38"/>
      <c r="C138" s="39"/>
      <c r="D138" s="263" t="s">
        <v>663</v>
      </c>
      <c r="E138" s="39"/>
      <c r="F138" s="264" t="s">
        <v>731</v>
      </c>
      <c r="G138" s="39"/>
      <c r="H138" s="39"/>
      <c r="I138" s="265"/>
      <c r="J138" s="39"/>
      <c r="K138" s="39"/>
      <c r="L138" s="43"/>
      <c r="M138" s="266"/>
      <c r="N138" s="267"/>
      <c r="O138" s="83"/>
      <c r="P138" s="83"/>
      <c r="Q138" s="83"/>
      <c r="R138" s="83"/>
      <c r="S138" s="83"/>
      <c r="T138" s="84"/>
      <c r="U138" s="37"/>
      <c r="V138" s="37"/>
      <c r="W138" s="37"/>
      <c r="X138" s="37"/>
      <c r="Y138" s="37"/>
      <c r="Z138" s="37"/>
      <c r="AA138" s="37"/>
      <c r="AB138" s="37"/>
      <c r="AC138" s="37"/>
      <c r="AD138" s="37"/>
      <c r="AE138" s="37"/>
      <c r="AT138" s="16" t="s">
        <v>663</v>
      </c>
      <c r="AU138" s="16" t="s">
        <v>82</v>
      </c>
    </row>
    <row r="139" s="12" customFormat="1" ht="22.8" customHeight="1">
      <c r="A139" s="12"/>
      <c r="B139" s="195"/>
      <c r="C139" s="196"/>
      <c r="D139" s="197" t="s">
        <v>71</v>
      </c>
      <c r="E139" s="209" t="s">
        <v>153</v>
      </c>
      <c r="F139" s="209" t="s">
        <v>915</v>
      </c>
      <c r="G139" s="196"/>
      <c r="H139" s="196"/>
      <c r="I139" s="199"/>
      <c r="J139" s="210">
        <f>BK139</f>
        <v>0</v>
      </c>
      <c r="K139" s="196"/>
      <c r="L139" s="201"/>
      <c r="M139" s="202"/>
      <c r="N139" s="203"/>
      <c r="O139" s="203"/>
      <c r="P139" s="204">
        <f>SUM(P140:P149)</f>
        <v>0</v>
      </c>
      <c r="Q139" s="203"/>
      <c r="R139" s="204">
        <f>SUM(R140:R149)</f>
        <v>1.2429600000000001</v>
      </c>
      <c r="S139" s="203"/>
      <c r="T139" s="205">
        <f>SUM(T140:T149)</f>
        <v>0</v>
      </c>
      <c r="U139" s="12"/>
      <c r="V139" s="12"/>
      <c r="W139" s="12"/>
      <c r="X139" s="12"/>
      <c r="Y139" s="12"/>
      <c r="Z139" s="12"/>
      <c r="AA139" s="12"/>
      <c r="AB139" s="12"/>
      <c r="AC139" s="12"/>
      <c r="AD139" s="12"/>
      <c r="AE139" s="12"/>
      <c r="AR139" s="206" t="s">
        <v>80</v>
      </c>
      <c r="AT139" s="207" t="s">
        <v>71</v>
      </c>
      <c r="AU139" s="207" t="s">
        <v>80</v>
      </c>
      <c r="AY139" s="206" t="s">
        <v>136</v>
      </c>
      <c r="BK139" s="208">
        <f>SUM(BK140:BK149)</f>
        <v>0</v>
      </c>
    </row>
    <row r="140" s="2" customFormat="1" ht="49.05" customHeight="1">
      <c r="A140" s="37"/>
      <c r="B140" s="38"/>
      <c r="C140" s="211" t="s">
        <v>208</v>
      </c>
      <c r="D140" s="211" t="s">
        <v>139</v>
      </c>
      <c r="E140" s="212" t="s">
        <v>968</v>
      </c>
      <c r="F140" s="213" t="s">
        <v>969</v>
      </c>
      <c r="G140" s="214" t="s">
        <v>150</v>
      </c>
      <c r="H140" s="215">
        <v>16</v>
      </c>
      <c r="I140" s="216"/>
      <c r="J140" s="217">
        <f>ROUND(I140*H140,2)</f>
        <v>0</v>
      </c>
      <c r="K140" s="213" t="s">
        <v>662</v>
      </c>
      <c r="L140" s="43"/>
      <c r="M140" s="218" t="s">
        <v>19</v>
      </c>
      <c r="N140" s="219" t="s">
        <v>43</v>
      </c>
      <c r="O140" s="83"/>
      <c r="P140" s="220">
        <f>O140*H140</f>
        <v>0</v>
      </c>
      <c r="Q140" s="220">
        <v>0</v>
      </c>
      <c r="R140" s="220">
        <f>Q140*H140</f>
        <v>0</v>
      </c>
      <c r="S140" s="220">
        <v>0</v>
      </c>
      <c r="T140" s="221">
        <f>S140*H140</f>
        <v>0</v>
      </c>
      <c r="U140" s="37"/>
      <c r="V140" s="37"/>
      <c r="W140" s="37"/>
      <c r="X140" s="37"/>
      <c r="Y140" s="37"/>
      <c r="Z140" s="37"/>
      <c r="AA140" s="37"/>
      <c r="AB140" s="37"/>
      <c r="AC140" s="37"/>
      <c r="AD140" s="37"/>
      <c r="AE140" s="37"/>
      <c r="AR140" s="222" t="s">
        <v>144</v>
      </c>
      <c r="AT140" s="222" t="s">
        <v>139</v>
      </c>
      <c r="AU140" s="222" t="s">
        <v>82</v>
      </c>
      <c r="AY140" s="16" t="s">
        <v>136</v>
      </c>
      <c r="BE140" s="223">
        <f>IF(N140="základní",J140,0)</f>
        <v>0</v>
      </c>
      <c r="BF140" s="223">
        <f>IF(N140="snížená",J140,0)</f>
        <v>0</v>
      </c>
      <c r="BG140" s="223">
        <f>IF(N140="zákl. přenesená",J140,0)</f>
        <v>0</v>
      </c>
      <c r="BH140" s="223">
        <f>IF(N140="sníž. přenesená",J140,0)</f>
        <v>0</v>
      </c>
      <c r="BI140" s="223">
        <f>IF(N140="nulová",J140,0)</f>
        <v>0</v>
      </c>
      <c r="BJ140" s="16" t="s">
        <v>80</v>
      </c>
      <c r="BK140" s="223">
        <f>ROUND(I140*H140,2)</f>
        <v>0</v>
      </c>
      <c r="BL140" s="16" t="s">
        <v>144</v>
      </c>
      <c r="BM140" s="222" t="s">
        <v>277</v>
      </c>
    </row>
    <row r="141" s="2" customFormat="1">
      <c r="A141" s="37"/>
      <c r="B141" s="38"/>
      <c r="C141" s="39"/>
      <c r="D141" s="263" t="s">
        <v>663</v>
      </c>
      <c r="E141" s="39"/>
      <c r="F141" s="264" t="s">
        <v>970</v>
      </c>
      <c r="G141" s="39"/>
      <c r="H141" s="39"/>
      <c r="I141" s="265"/>
      <c r="J141" s="39"/>
      <c r="K141" s="39"/>
      <c r="L141" s="43"/>
      <c r="M141" s="266"/>
      <c r="N141" s="267"/>
      <c r="O141" s="83"/>
      <c r="P141" s="83"/>
      <c r="Q141" s="83"/>
      <c r="R141" s="83"/>
      <c r="S141" s="83"/>
      <c r="T141" s="84"/>
      <c r="U141" s="37"/>
      <c r="V141" s="37"/>
      <c r="W141" s="37"/>
      <c r="X141" s="37"/>
      <c r="Y141" s="37"/>
      <c r="Z141" s="37"/>
      <c r="AA141" s="37"/>
      <c r="AB141" s="37"/>
      <c r="AC141" s="37"/>
      <c r="AD141" s="37"/>
      <c r="AE141" s="37"/>
      <c r="AT141" s="16" t="s">
        <v>663</v>
      </c>
      <c r="AU141" s="16" t="s">
        <v>82</v>
      </c>
    </row>
    <row r="142" s="13" customFormat="1">
      <c r="A142" s="13"/>
      <c r="B142" s="224"/>
      <c r="C142" s="225"/>
      <c r="D142" s="226" t="s">
        <v>146</v>
      </c>
      <c r="E142" s="227" t="s">
        <v>19</v>
      </c>
      <c r="F142" s="228" t="s">
        <v>971</v>
      </c>
      <c r="G142" s="225"/>
      <c r="H142" s="229">
        <v>16</v>
      </c>
      <c r="I142" s="230"/>
      <c r="J142" s="225"/>
      <c r="K142" s="225"/>
      <c r="L142" s="231"/>
      <c r="M142" s="232"/>
      <c r="N142" s="233"/>
      <c r="O142" s="233"/>
      <c r="P142" s="233"/>
      <c r="Q142" s="233"/>
      <c r="R142" s="233"/>
      <c r="S142" s="233"/>
      <c r="T142" s="234"/>
      <c r="U142" s="13"/>
      <c r="V142" s="13"/>
      <c r="W142" s="13"/>
      <c r="X142" s="13"/>
      <c r="Y142" s="13"/>
      <c r="Z142" s="13"/>
      <c r="AA142" s="13"/>
      <c r="AB142" s="13"/>
      <c r="AC142" s="13"/>
      <c r="AD142" s="13"/>
      <c r="AE142" s="13"/>
      <c r="AT142" s="235" t="s">
        <v>146</v>
      </c>
      <c r="AU142" s="235" t="s">
        <v>82</v>
      </c>
      <c r="AV142" s="13" t="s">
        <v>82</v>
      </c>
      <c r="AW142" s="13" t="s">
        <v>33</v>
      </c>
      <c r="AX142" s="13" t="s">
        <v>72</v>
      </c>
      <c r="AY142" s="235" t="s">
        <v>136</v>
      </c>
    </row>
    <row r="143" s="14" customFormat="1">
      <c r="A143" s="14"/>
      <c r="B143" s="236"/>
      <c r="C143" s="237"/>
      <c r="D143" s="226" t="s">
        <v>146</v>
      </c>
      <c r="E143" s="238" t="s">
        <v>19</v>
      </c>
      <c r="F143" s="239" t="s">
        <v>158</v>
      </c>
      <c r="G143" s="237"/>
      <c r="H143" s="240">
        <v>16</v>
      </c>
      <c r="I143" s="241"/>
      <c r="J143" s="237"/>
      <c r="K143" s="237"/>
      <c r="L143" s="242"/>
      <c r="M143" s="243"/>
      <c r="N143" s="244"/>
      <c r="O143" s="244"/>
      <c r="P143" s="244"/>
      <c r="Q143" s="244"/>
      <c r="R143" s="244"/>
      <c r="S143" s="244"/>
      <c r="T143" s="245"/>
      <c r="U143" s="14"/>
      <c r="V143" s="14"/>
      <c r="W143" s="14"/>
      <c r="X143" s="14"/>
      <c r="Y143" s="14"/>
      <c r="Z143" s="14"/>
      <c r="AA143" s="14"/>
      <c r="AB143" s="14"/>
      <c r="AC143" s="14"/>
      <c r="AD143" s="14"/>
      <c r="AE143" s="14"/>
      <c r="AT143" s="246" t="s">
        <v>146</v>
      </c>
      <c r="AU143" s="246" t="s">
        <v>82</v>
      </c>
      <c r="AV143" s="14" t="s">
        <v>144</v>
      </c>
      <c r="AW143" s="14" t="s">
        <v>33</v>
      </c>
      <c r="AX143" s="14" t="s">
        <v>80</v>
      </c>
      <c r="AY143" s="246" t="s">
        <v>136</v>
      </c>
    </row>
    <row r="144" s="2" customFormat="1" ht="16.5" customHeight="1">
      <c r="A144" s="37"/>
      <c r="B144" s="38"/>
      <c r="C144" s="247" t="s">
        <v>214</v>
      </c>
      <c r="D144" s="247" t="s">
        <v>175</v>
      </c>
      <c r="E144" s="248" t="s">
        <v>972</v>
      </c>
      <c r="F144" s="249" t="s">
        <v>973</v>
      </c>
      <c r="G144" s="250" t="s">
        <v>974</v>
      </c>
      <c r="H144" s="251">
        <v>2</v>
      </c>
      <c r="I144" s="252"/>
      <c r="J144" s="253">
        <f>ROUND(I144*H144,2)</f>
        <v>0</v>
      </c>
      <c r="K144" s="249" t="s">
        <v>19</v>
      </c>
      <c r="L144" s="254"/>
      <c r="M144" s="255" t="s">
        <v>19</v>
      </c>
      <c r="N144" s="256" t="s">
        <v>43</v>
      </c>
      <c r="O144" s="83"/>
      <c r="P144" s="220">
        <f>O144*H144</f>
        <v>0</v>
      </c>
      <c r="Q144" s="220">
        <v>0</v>
      </c>
      <c r="R144" s="220">
        <f>Q144*H144</f>
        <v>0</v>
      </c>
      <c r="S144" s="220">
        <v>0</v>
      </c>
      <c r="T144" s="221">
        <f>S144*H144</f>
        <v>0</v>
      </c>
      <c r="U144" s="37"/>
      <c r="V144" s="37"/>
      <c r="W144" s="37"/>
      <c r="X144" s="37"/>
      <c r="Y144" s="37"/>
      <c r="Z144" s="37"/>
      <c r="AA144" s="37"/>
      <c r="AB144" s="37"/>
      <c r="AC144" s="37"/>
      <c r="AD144" s="37"/>
      <c r="AE144" s="37"/>
      <c r="AR144" s="222" t="s">
        <v>178</v>
      </c>
      <c r="AT144" s="222" t="s">
        <v>175</v>
      </c>
      <c r="AU144" s="222" t="s">
        <v>82</v>
      </c>
      <c r="AY144" s="16" t="s">
        <v>136</v>
      </c>
      <c r="BE144" s="223">
        <f>IF(N144="základní",J144,0)</f>
        <v>0</v>
      </c>
      <c r="BF144" s="223">
        <f>IF(N144="snížená",J144,0)</f>
        <v>0</v>
      </c>
      <c r="BG144" s="223">
        <f>IF(N144="zákl. přenesená",J144,0)</f>
        <v>0</v>
      </c>
      <c r="BH144" s="223">
        <f>IF(N144="sníž. přenesená",J144,0)</f>
        <v>0</v>
      </c>
      <c r="BI144" s="223">
        <f>IF(N144="nulová",J144,0)</f>
        <v>0</v>
      </c>
      <c r="BJ144" s="16" t="s">
        <v>80</v>
      </c>
      <c r="BK144" s="223">
        <f>ROUND(I144*H144,2)</f>
        <v>0</v>
      </c>
      <c r="BL144" s="16" t="s">
        <v>144</v>
      </c>
      <c r="BM144" s="222" t="s">
        <v>285</v>
      </c>
    </row>
    <row r="145" s="2" customFormat="1" ht="16.5" customHeight="1">
      <c r="A145" s="37"/>
      <c r="B145" s="38"/>
      <c r="C145" s="247" t="s">
        <v>218</v>
      </c>
      <c r="D145" s="247" t="s">
        <v>175</v>
      </c>
      <c r="E145" s="248" t="s">
        <v>975</v>
      </c>
      <c r="F145" s="249" t="s">
        <v>976</v>
      </c>
      <c r="G145" s="250" t="s">
        <v>974</v>
      </c>
      <c r="H145" s="251">
        <v>4</v>
      </c>
      <c r="I145" s="252"/>
      <c r="J145" s="253">
        <f>ROUND(I145*H145,2)</f>
        <v>0</v>
      </c>
      <c r="K145" s="249" t="s">
        <v>19</v>
      </c>
      <c r="L145" s="254"/>
      <c r="M145" s="255" t="s">
        <v>19</v>
      </c>
      <c r="N145" s="256" t="s">
        <v>43</v>
      </c>
      <c r="O145" s="83"/>
      <c r="P145" s="220">
        <f>O145*H145</f>
        <v>0</v>
      </c>
      <c r="Q145" s="220">
        <v>0</v>
      </c>
      <c r="R145" s="220">
        <f>Q145*H145</f>
        <v>0</v>
      </c>
      <c r="S145" s="220">
        <v>0</v>
      </c>
      <c r="T145" s="221">
        <f>S145*H145</f>
        <v>0</v>
      </c>
      <c r="U145" s="37"/>
      <c r="V145" s="37"/>
      <c r="W145" s="37"/>
      <c r="X145" s="37"/>
      <c r="Y145" s="37"/>
      <c r="Z145" s="37"/>
      <c r="AA145" s="37"/>
      <c r="AB145" s="37"/>
      <c r="AC145" s="37"/>
      <c r="AD145" s="37"/>
      <c r="AE145" s="37"/>
      <c r="AR145" s="222" t="s">
        <v>178</v>
      </c>
      <c r="AT145" s="222" t="s">
        <v>175</v>
      </c>
      <c r="AU145" s="222" t="s">
        <v>82</v>
      </c>
      <c r="AY145" s="16" t="s">
        <v>136</v>
      </c>
      <c r="BE145" s="223">
        <f>IF(N145="základní",J145,0)</f>
        <v>0</v>
      </c>
      <c r="BF145" s="223">
        <f>IF(N145="snížená",J145,0)</f>
        <v>0</v>
      </c>
      <c r="BG145" s="223">
        <f>IF(N145="zákl. přenesená",J145,0)</f>
        <v>0</v>
      </c>
      <c r="BH145" s="223">
        <f>IF(N145="sníž. přenesená",J145,0)</f>
        <v>0</v>
      </c>
      <c r="BI145" s="223">
        <f>IF(N145="nulová",J145,0)</f>
        <v>0</v>
      </c>
      <c r="BJ145" s="16" t="s">
        <v>80</v>
      </c>
      <c r="BK145" s="223">
        <f>ROUND(I145*H145,2)</f>
        <v>0</v>
      </c>
      <c r="BL145" s="16" t="s">
        <v>144</v>
      </c>
      <c r="BM145" s="222" t="s">
        <v>293</v>
      </c>
    </row>
    <row r="146" s="2" customFormat="1" ht="16.5" customHeight="1">
      <c r="A146" s="37"/>
      <c r="B146" s="38"/>
      <c r="C146" s="247" t="s">
        <v>222</v>
      </c>
      <c r="D146" s="247" t="s">
        <v>175</v>
      </c>
      <c r="E146" s="248" t="s">
        <v>977</v>
      </c>
      <c r="F146" s="249" t="s">
        <v>978</v>
      </c>
      <c r="G146" s="250" t="s">
        <v>974</v>
      </c>
      <c r="H146" s="251">
        <v>4</v>
      </c>
      <c r="I146" s="252"/>
      <c r="J146" s="253">
        <f>ROUND(I146*H146,2)</f>
        <v>0</v>
      </c>
      <c r="K146" s="249" t="s">
        <v>19</v>
      </c>
      <c r="L146" s="254"/>
      <c r="M146" s="255" t="s">
        <v>19</v>
      </c>
      <c r="N146" s="256" t="s">
        <v>43</v>
      </c>
      <c r="O146" s="83"/>
      <c r="P146" s="220">
        <f>O146*H146</f>
        <v>0</v>
      </c>
      <c r="Q146" s="220">
        <v>0</v>
      </c>
      <c r="R146" s="220">
        <f>Q146*H146</f>
        <v>0</v>
      </c>
      <c r="S146" s="220">
        <v>0</v>
      </c>
      <c r="T146" s="221">
        <f>S146*H146</f>
        <v>0</v>
      </c>
      <c r="U146" s="37"/>
      <c r="V146" s="37"/>
      <c r="W146" s="37"/>
      <c r="X146" s="37"/>
      <c r="Y146" s="37"/>
      <c r="Z146" s="37"/>
      <c r="AA146" s="37"/>
      <c r="AB146" s="37"/>
      <c r="AC146" s="37"/>
      <c r="AD146" s="37"/>
      <c r="AE146" s="37"/>
      <c r="AR146" s="222" t="s">
        <v>178</v>
      </c>
      <c r="AT146" s="222" t="s">
        <v>175</v>
      </c>
      <c r="AU146" s="222" t="s">
        <v>82</v>
      </c>
      <c r="AY146" s="16" t="s">
        <v>136</v>
      </c>
      <c r="BE146" s="223">
        <f>IF(N146="základní",J146,0)</f>
        <v>0</v>
      </c>
      <c r="BF146" s="223">
        <f>IF(N146="snížená",J146,0)</f>
        <v>0</v>
      </c>
      <c r="BG146" s="223">
        <f>IF(N146="zákl. přenesená",J146,0)</f>
        <v>0</v>
      </c>
      <c r="BH146" s="223">
        <f>IF(N146="sníž. přenesená",J146,0)</f>
        <v>0</v>
      </c>
      <c r="BI146" s="223">
        <f>IF(N146="nulová",J146,0)</f>
        <v>0</v>
      </c>
      <c r="BJ146" s="16" t="s">
        <v>80</v>
      </c>
      <c r="BK146" s="223">
        <f>ROUND(I146*H146,2)</f>
        <v>0</v>
      </c>
      <c r="BL146" s="16" t="s">
        <v>144</v>
      </c>
      <c r="BM146" s="222" t="s">
        <v>301</v>
      </c>
    </row>
    <row r="147" s="2" customFormat="1" ht="24.15" customHeight="1">
      <c r="A147" s="37"/>
      <c r="B147" s="38"/>
      <c r="C147" s="211" t="s">
        <v>226</v>
      </c>
      <c r="D147" s="211" t="s">
        <v>139</v>
      </c>
      <c r="E147" s="212" t="s">
        <v>979</v>
      </c>
      <c r="F147" s="213" t="s">
        <v>980</v>
      </c>
      <c r="G147" s="214" t="s">
        <v>150</v>
      </c>
      <c r="H147" s="215">
        <v>6</v>
      </c>
      <c r="I147" s="216"/>
      <c r="J147" s="217">
        <f>ROUND(I147*H147,2)</f>
        <v>0</v>
      </c>
      <c r="K147" s="213" t="s">
        <v>662</v>
      </c>
      <c r="L147" s="43"/>
      <c r="M147" s="218" t="s">
        <v>19</v>
      </c>
      <c r="N147" s="219" t="s">
        <v>43</v>
      </c>
      <c r="O147" s="83"/>
      <c r="P147" s="220">
        <f>O147*H147</f>
        <v>0</v>
      </c>
      <c r="Q147" s="220">
        <v>0.20716000000000001</v>
      </c>
      <c r="R147" s="220">
        <f>Q147*H147</f>
        <v>1.2429600000000001</v>
      </c>
      <c r="S147" s="220">
        <v>0</v>
      </c>
      <c r="T147" s="221">
        <f>S147*H147</f>
        <v>0</v>
      </c>
      <c r="U147" s="37"/>
      <c r="V147" s="37"/>
      <c r="W147" s="37"/>
      <c r="X147" s="37"/>
      <c r="Y147" s="37"/>
      <c r="Z147" s="37"/>
      <c r="AA147" s="37"/>
      <c r="AB147" s="37"/>
      <c r="AC147" s="37"/>
      <c r="AD147" s="37"/>
      <c r="AE147" s="37"/>
      <c r="AR147" s="222" t="s">
        <v>144</v>
      </c>
      <c r="AT147" s="222" t="s">
        <v>139</v>
      </c>
      <c r="AU147" s="222" t="s">
        <v>82</v>
      </c>
      <c r="AY147" s="16" t="s">
        <v>136</v>
      </c>
      <c r="BE147" s="223">
        <f>IF(N147="základní",J147,0)</f>
        <v>0</v>
      </c>
      <c r="BF147" s="223">
        <f>IF(N147="snížená",J147,0)</f>
        <v>0</v>
      </c>
      <c r="BG147" s="223">
        <f>IF(N147="zákl. přenesená",J147,0)</f>
        <v>0</v>
      </c>
      <c r="BH147" s="223">
        <f>IF(N147="sníž. přenesená",J147,0)</f>
        <v>0</v>
      </c>
      <c r="BI147" s="223">
        <f>IF(N147="nulová",J147,0)</f>
        <v>0</v>
      </c>
      <c r="BJ147" s="16" t="s">
        <v>80</v>
      </c>
      <c r="BK147" s="223">
        <f>ROUND(I147*H147,2)</f>
        <v>0</v>
      </c>
      <c r="BL147" s="16" t="s">
        <v>144</v>
      </c>
      <c r="BM147" s="222" t="s">
        <v>313</v>
      </c>
    </row>
    <row r="148" s="2" customFormat="1">
      <c r="A148" s="37"/>
      <c r="B148" s="38"/>
      <c r="C148" s="39"/>
      <c r="D148" s="263" t="s">
        <v>663</v>
      </c>
      <c r="E148" s="39"/>
      <c r="F148" s="264" t="s">
        <v>981</v>
      </c>
      <c r="G148" s="39"/>
      <c r="H148" s="39"/>
      <c r="I148" s="265"/>
      <c r="J148" s="39"/>
      <c r="K148" s="39"/>
      <c r="L148" s="43"/>
      <c r="M148" s="266"/>
      <c r="N148" s="267"/>
      <c r="O148" s="83"/>
      <c r="P148" s="83"/>
      <c r="Q148" s="83"/>
      <c r="R148" s="83"/>
      <c r="S148" s="83"/>
      <c r="T148" s="84"/>
      <c r="U148" s="37"/>
      <c r="V148" s="37"/>
      <c r="W148" s="37"/>
      <c r="X148" s="37"/>
      <c r="Y148" s="37"/>
      <c r="Z148" s="37"/>
      <c r="AA148" s="37"/>
      <c r="AB148" s="37"/>
      <c r="AC148" s="37"/>
      <c r="AD148" s="37"/>
      <c r="AE148" s="37"/>
      <c r="AT148" s="16" t="s">
        <v>663</v>
      </c>
      <c r="AU148" s="16" t="s">
        <v>82</v>
      </c>
    </row>
    <row r="149" s="2" customFormat="1" ht="16.5" customHeight="1">
      <c r="A149" s="37"/>
      <c r="B149" s="38"/>
      <c r="C149" s="247" t="s">
        <v>230</v>
      </c>
      <c r="D149" s="247" t="s">
        <v>175</v>
      </c>
      <c r="E149" s="248" t="s">
        <v>982</v>
      </c>
      <c r="F149" s="249" t="s">
        <v>983</v>
      </c>
      <c r="G149" s="250" t="s">
        <v>150</v>
      </c>
      <c r="H149" s="251">
        <v>6</v>
      </c>
      <c r="I149" s="252"/>
      <c r="J149" s="253">
        <f>ROUND(I149*H149,2)</f>
        <v>0</v>
      </c>
      <c r="K149" s="249" t="s">
        <v>19</v>
      </c>
      <c r="L149" s="254"/>
      <c r="M149" s="255" t="s">
        <v>19</v>
      </c>
      <c r="N149" s="256" t="s">
        <v>43</v>
      </c>
      <c r="O149" s="83"/>
      <c r="P149" s="220">
        <f>O149*H149</f>
        <v>0</v>
      </c>
      <c r="Q149" s="220">
        <v>0</v>
      </c>
      <c r="R149" s="220">
        <f>Q149*H149</f>
        <v>0</v>
      </c>
      <c r="S149" s="220">
        <v>0</v>
      </c>
      <c r="T149" s="221">
        <f>S149*H149</f>
        <v>0</v>
      </c>
      <c r="U149" s="37"/>
      <c r="V149" s="37"/>
      <c r="W149" s="37"/>
      <c r="X149" s="37"/>
      <c r="Y149" s="37"/>
      <c r="Z149" s="37"/>
      <c r="AA149" s="37"/>
      <c r="AB149" s="37"/>
      <c r="AC149" s="37"/>
      <c r="AD149" s="37"/>
      <c r="AE149" s="37"/>
      <c r="AR149" s="222" t="s">
        <v>178</v>
      </c>
      <c r="AT149" s="222" t="s">
        <v>175</v>
      </c>
      <c r="AU149" s="222" t="s">
        <v>82</v>
      </c>
      <c r="AY149" s="16" t="s">
        <v>136</v>
      </c>
      <c r="BE149" s="223">
        <f>IF(N149="základní",J149,0)</f>
        <v>0</v>
      </c>
      <c r="BF149" s="223">
        <f>IF(N149="snížená",J149,0)</f>
        <v>0</v>
      </c>
      <c r="BG149" s="223">
        <f>IF(N149="zákl. přenesená",J149,0)</f>
        <v>0</v>
      </c>
      <c r="BH149" s="223">
        <f>IF(N149="sníž. přenesená",J149,0)</f>
        <v>0</v>
      </c>
      <c r="BI149" s="223">
        <f>IF(N149="nulová",J149,0)</f>
        <v>0</v>
      </c>
      <c r="BJ149" s="16" t="s">
        <v>80</v>
      </c>
      <c r="BK149" s="223">
        <f>ROUND(I149*H149,2)</f>
        <v>0</v>
      </c>
      <c r="BL149" s="16" t="s">
        <v>144</v>
      </c>
      <c r="BM149" s="222" t="s">
        <v>322</v>
      </c>
    </row>
    <row r="150" s="12" customFormat="1" ht="22.8" customHeight="1">
      <c r="A150" s="12"/>
      <c r="B150" s="195"/>
      <c r="C150" s="196"/>
      <c r="D150" s="197" t="s">
        <v>71</v>
      </c>
      <c r="E150" s="209" t="s">
        <v>144</v>
      </c>
      <c r="F150" s="209" t="s">
        <v>826</v>
      </c>
      <c r="G150" s="196"/>
      <c r="H150" s="196"/>
      <c r="I150" s="199"/>
      <c r="J150" s="210">
        <f>BK150</f>
        <v>0</v>
      </c>
      <c r="K150" s="196"/>
      <c r="L150" s="201"/>
      <c r="M150" s="202"/>
      <c r="N150" s="203"/>
      <c r="O150" s="203"/>
      <c r="P150" s="204">
        <f>SUM(P151:P156)</f>
        <v>0</v>
      </c>
      <c r="Q150" s="203"/>
      <c r="R150" s="204">
        <f>SUM(R151:R156)</f>
        <v>33.670656000000001</v>
      </c>
      <c r="S150" s="203"/>
      <c r="T150" s="205">
        <f>SUM(T151:T156)</f>
        <v>0</v>
      </c>
      <c r="U150" s="12"/>
      <c r="V150" s="12"/>
      <c r="W150" s="12"/>
      <c r="X150" s="12"/>
      <c r="Y150" s="12"/>
      <c r="Z150" s="12"/>
      <c r="AA150" s="12"/>
      <c r="AB150" s="12"/>
      <c r="AC150" s="12"/>
      <c r="AD150" s="12"/>
      <c r="AE150" s="12"/>
      <c r="AR150" s="206" t="s">
        <v>80</v>
      </c>
      <c r="AT150" s="207" t="s">
        <v>71</v>
      </c>
      <c r="AU150" s="207" t="s">
        <v>80</v>
      </c>
      <c r="AY150" s="206" t="s">
        <v>136</v>
      </c>
      <c r="BK150" s="208">
        <f>SUM(BK151:BK156)</f>
        <v>0</v>
      </c>
    </row>
    <row r="151" s="2" customFormat="1" ht="24.15" customHeight="1">
      <c r="A151" s="37"/>
      <c r="B151" s="38"/>
      <c r="C151" s="211" t="s">
        <v>235</v>
      </c>
      <c r="D151" s="211" t="s">
        <v>139</v>
      </c>
      <c r="E151" s="212" t="s">
        <v>920</v>
      </c>
      <c r="F151" s="213" t="s">
        <v>921</v>
      </c>
      <c r="G151" s="214" t="s">
        <v>142</v>
      </c>
      <c r="H151" s="215">
        <v>24</v>
      </c>
      <c r="I151" s="216"/>
      <c r="J151" s="217">
        <f>ROUND(I151*H151,2)</f>
        <v>0</v>
      </c>
      <c r="K151" s="213" t="s">
        <v>662</v>
      </c>
      <c r="L151" s="43"/>
      <c r="M151" s="218" t="s">
        <v>19</v>
      </c>
      <c r="N151" s="219" t="s">
        <v>43</v>
      </c>
      <c r="O151" s="83"/>
      <c r="P151" s="220">
        <f>O151*H151</f>
        <v>0</v>
      </c>
      <c r="Q151" s="220">
        <v>0.37174499999999999</v>
      </c>
      <c r="R151" s="220">
        <f>Q151*H151</f>
        <v>8.9218799999999998</v>
      </c>
      <c r="S151" s="220">
        <v>0</v>
      </c>
      <c r="T151" s="221">
        <f>S151*H151</f>
        <v>0</v>
      </c>
      <c r="U151" s="37"/>
      <c r="V151" s="37"/>
      <c r="W151" s="37"/>
      <c r="X151" s="37"/>
      <c r="Y151" s="37"/>
      <c r="Z151" s="37"/>
      <c r="AA151" s="37"/>
      <c r="AB151" s="37"/>
      <c r="AC151" s="37"/>
      <c r="AD151" s="37"/>
      <c r="AE151" s="37"/>
      <c r="AR151" s="222" t="s">
        <v>144</v>
      </c>
      <c r="AT151" s="222" t="s">
        <v>139</v>
      </c>
      <c r="AU151" s="222" t="s">
        <v>82</v>
      </c>
      <c r="AY151" s="16" t="s">
        <v>136</v>
      </c>
      <c r="BE151" s="223">
        <f>IF(N151="základní",J151,0)</f>
        <v>0</v>
      </c>
      <c r="BF151" s="223">
        <f>IF(N151="snížená",J151,0)</f>
        <v>0</v>
      </c>
      <c r="BG151" s="223">
        <f>IF(N151="zákl. přenesená",J151,0)</f>
        <v>0</v>
      </c>
      <c r="BH151" s="223">
        <f>IF(N151="sníž. přenesená",J151,0)</f>
        <v>0</v>
      </c>
      <c r="BI151" s="223">
        <f>IF(N151="nulová",J151,0)</f>
        <v>0</v>
      </c>
      <c r="BJ151" s="16" t="s">
        <v>80</v>
      </c>
      <c r="BK151" s="223">
        <f>ROUND(I151*H151,2)</f>
        <v>0</v>
      </c>
      <c r="BL151" s="16" t="s">
        <v>144</v>
      </c>
      <c r="BM151" s="222" t="s">
        <v>330</v>
      </c>
    </row>
    <row r="152" s="2" customFormat="1">
      <c r="A152" s="37"/>
      <c r="B152" s="38"/>
      <c r="C152" s="39"/>
      <c r="D152" s="263" t="s">
        <v>663</v>
      </c>
      <c r="E152" s="39"/>
      <c r="F152" s="264" t="s">
        <v>922</v>
      </c>
      <c r="G152" s="39"/>
      <c r="H152" s="39"/>
      <c r="I152" s="265"/>
      <c r="J152" s="39"/>
      <c r="K152" s="39"/>
      <c r="L152" s="43"/>
      <c r="M152" s="266"/>
      <c r="N152" s="267"/>
      <c r="O152" s="83"/>
      <c r="P152" s="83"/>
      <c r="Q152" s="83"/>
      <c r="R152" s="83"/>
      <c r="S152" s="83"/>
      <c r="T152" s="84"/>
      <c r="U152" s="37"/>
      <c r="V152" s="37"/>
      <c r="W152" s="37"/>
      <c r="X152" s="37"/>
      <c r="Y152" s="37"/>
      <c r="Z152" s="37"/>
      <c r="AA152" s="37"/>
      <c r="AB152" s="37"/>
      <c r="AC152" s="37"/>
      <c r="AD152" s="37"/>
      <c r="AE152" s="37"/>
      <c r="AT152" s="16" t="s">
        <v>663</v>
      </c>
      <c r="AU152" s="16" t="s">
        <v>82</v>
      </c>
    </row>
    <row r="153" s="2" customFormat="1" ht="55.5" customHeight="1">
      <c r="A153" s="37"/>
      <c r="B153" s="38"/>
      <c r="C153" s="211" t="s">
        <v>7</v>
      </c>
      <c r="D153" s="211" t="s">
        <v>139</v>
      </c>
      <c r="E153" s="212" t="s">
        <v>923</v>
      </c>
      <c r="F153" s="213" t="s">
        <v>924</v>
      </c>
      <c r="G153" s="214" t="s">
        <v>142</v>
      </c>
      <c r="H153" s="215">
        <v>24</v>
      </c>
      <c r="I153" s="216"/>
      <c r="J153" s="217">
        <f>ROUND(I153*H153,2)</f>
        <v>0</v>
      </c>
      <c r="K153" s="213" t="s">
        <v>662</v>
      </c>
      <c r="L153" s="43"/>
      <c r="M153" s="218" t="s">
        <v>19</v>
      </c>
      <c r="N153" s="219" t="s">
        <v>43</v>
      </c>
      <c r="O153" s="83"/>
      <c r="P153" s="220">
        <f>O153*H153</f>
        <v>0</v>
      </c>
      <c r="Q153" s="220">
        <v>1.031199</v>
      </c>
      <c r="R153" s="220">
        <f>Q153*H153</f>
        <v>24.748775999999999</v>
      </c>
      <c r="S153" s="220">
        <v>0</v>
      </c>
      <c r="T153" s="221">
        <f>S153*H153</f>
        <v>0</v>
      </c>
      <c r="U153" s="37"/>
      <c r="V153" s="37"/>
      <c r="W153" s="37"/>
      <c r="X153" s="37"/>
      <c r="Y153" s="37"/>
      <c r="Z153" s="37"/>
      <c r="AA153" s="37"/>
      <c r="AB153" s="37"/>
      <c r="AC153" s="37"/>
      <c r="AD153" s="37"/>
      <c r="AE153" s="37"/>
      <c r="AR153" s="222" t="s">
        <v>144</v>
      </c>
      <c r="AT153" s="222" t="s">
        <v>139</v>
      </c>
      <c r="AU153" s="222" t="s">
        <v>82</v>
      </c>
      <c r="AY153" s="16" t="s">
        <v>136</v>
      </c>
      <c r="BE153" s="223">
        <f>IF(N153="základní",J153,0)</f>
        <v>0</v>
      </c>
      <c r="BF153" s="223">
        <f>IF(N153="snížená",J153,0)</f>
        <v>0</v>
      </c>
      <c r="BG153" s="223">
        <f>IF(N153="zákl. přenesená",J153,0)</f>
        <v>0</v>
      </c>
      <c r="BH153" s="223">
        <f>IF(N153="sníž. přenesená",J153,0)</f>
        <v>0</v>
      </c>
      <c r="BI153" s="223">
        <f>IF(N153="nulová",J153,0)</f>
        <v>0</v>
      </c>
      <c r="BJ153" s="16" t="s">
        <v>80</v>
      </c>
      <c r="BK153" s="223">
        <f>ROUND(I153*H153,2)</f>
        <v>0</v>
      </c>
      <c r="BL153" s="16" t="s">
        <v>144</v>
      </c>
      <c r="BM153" s="222" t="s">
        <v>338</v>
      </c>
    </row>
    <row r="154" s="2" customFormat="1">
      <c r="A154" s="37"/>
      <c r="B154" s="38"/>
      <c r="C154" s="39"/>
      <c r="D154" s="263" t="s">
        <v>663</v>
      </c>
      <c r="E154" s="39"/>
      <c r="F154" s="264" t="s">
        <v>925</v>
      </c>
      <c r="G154" s="39"/>
      <c r="H154" s="39"/>
      <c r="I154" s="265"/>
      <c r="J154" s="39"/>
      <c r="K154" s="39"/>
      <c r="L154" s="43"/>
      <c r="M154" s="266"/>
      <c r="N154" s="267"/>
      <c r="O154" s="83"/>
      <c r="P154" s="83"/>
      <c r="Q154" s="83"/>
      <c r="R154" s="83"/>
      <c r="S154" s="83"/>
      <c r="T154" s="84"/>
      <c r="U154" s="37"/>
      <c r="V154" s="37"/>
      <c r="W154" s="37"/>
      <c r="X154" s="37"/>
      <c r="Y154" s="37"/>
      <c r="Z154" s="37"/>
      <c r="AA154" s="37"/>
      <c r="AB154" s="37"/>
      <c r="AC154" s="37"/>
      <c r="AD154" s="37"/>
      <c r="AE154" s="37"/>
      <c r="AT154" s="16" t="s">
        <v>663</v>
      </c>
      <c r="AU154" s="16" t="s">
        <v>82</v>
      </c>
    </row>
    <row r="155" s="13" customFormat="1">
      <c r="A155" s="13"/>
      <c r="B155" s="224"/>
      <c r="C155" s="225"/>
      <c r="D155" s="226" t="s">
        <v>146</v>
      </c>
      <c r="E155" s="227" t="s">
        <v>19</v>
      </c>
      <c r="F155" s="228" t="s">
        <v>926</v>
      </c>
      <c r="G155" s="225"/>
      <c r="H155" s="229">
        <v>24</v>
      </c>
      <c r="I155" s="230"/>
      <c r="J155" s="225"/>
      <c r="K155" s="225"/>
      <c r="L155" s="231"/>
      <c r="M155" s="232"/>
      <c r="N155" s="233"/>
      <c r="O155" s="233"/>
      <c r="P155" s="233"/>
      <c r="Q155" s="233"/>
      <c r="R155" s="233"/>
      <c r="S155" s="233"/>
      <c r="T155" s="234"/>
      <c r="U155" s="13"/>
      <c r="V155" s="13"/>
      <c r="W155" s="13"/>
      <c r="X155" s="13"/>
      <c r="Y155" s="13"/>
      <c r="Z155" s="13"/>
      <c r="AA155" s="13"/>
      <c r="AB155" s="13"/>
      <c r="AC155" s="13"/>
      <c r="AD155" s="13"/>
      <c r="AE155" s="13"/>
      <c r="AT155" s="235" t="s">
        <v>146</v>
      </c>
      <c r="AU155" s="235" t="s">
        <v>82</v>
      </c>
      <c r="AV155" s="13" t="s">
        <v>82</v>
      </c>
      <c r="AW155" s="13" t="s">
        <v>33</v>
      </c>
      <c r="AX155" s="13" t="s">
        <v>72</v>
      </c>
      <c r="AY155" s="235" t="s">
        <v>136</v>
      </c>
    </row>
    <row r="156" s="14" customFormat="1">
      <c r="A156" s="14"/>
      <c r="B156" s="236"/>
      <c r="C156" s="237"/>
      <c r="D156" s="226" t="s">
        <v>146</v>
      </c>
      <c r="E156" s="238" t="s">
        <v>19</v>
      </c>
      <c r="F156" s="239" t="s">
        <v>158</v>
      </c>
      <c r="G156" s="237"/>
      <c r="H156" s="240">
        <v>24</v>
      </c>
      <c r="I156" s="241"/>
      <c r="J156" s="237"/>
      <c r="K156" s="237"/>
      <c r="L156" s="242"/>
      <c r="M156" s="243"/>
      <c r="N156" s="244"/>
      <c r="O156" s="244"/>
      <c r="P156" s="244"/>
      <c r="Q156" s="244"/>
      <c r="R156" s="244"/>
      <c r="S156" s="244"/>
      <c r="T156" s="245"/>
      <c r="U156" s="14"/>
      <c r="V156" s="14"/>
      <c r="W156" s="14"/>
      <c r="X156" s="14"/>
      <c r="Y156" s="14"/>
      <c r="Z156" s="14"/>
      <c r="AA156" s="14"/>
      <c r="AB156" s="14"/>
      <c r="AC156" s="14"/>
      <c r="AD156" s="14"/>
      <c r="AE156" s="14"/>
      <c r="AT156" s="246" t="s">
        <v>146</v>
      </c>
      <c r="AU156" s="246" t="s">
        <v>82</v>
      </c>
      <c r="AV156" s="14" t="s">
        <v>144</v>
      </c>
      <c r="AW156" s="14" t="s">
        <v>33</v>
      </c>
      <c r="AX156" s="14" t="s">
        <v>80</v>
      </c>
      <c r="AY156" s="246" t="s">
        <v>136</v>
      </c>
    </row>
    <row r="157" s="12" customFormat="1" ht="22.8" customHeight="1">
      <c r="A157" s="12"/>
      <c r="B157" s="195"/>
      <c r="C157" s="196"/>
      <c r="D157" s="197" t="s">
        <v>71</v>
      </c>
      <c r="E157" s="209" t="s">
        <v>186</v>
      </c>
      <c r="F157" s="209" t="s">
        <v>569</v>
      </c>
      <c r="G157" s="196"/>
      <c r="H157" s="196"/>
      <c r="I157" s="199"/>
      <c r="J157" s="210">
        <f>BK157</f>
        <v>0</v>
      </c>
      <c r="K157" s="196"/>
      <c r="L157" s="201"/>
      <c r="M157" s="202"/>
      <c r="N157" s="203"/>
      <c r="O157" s="203"/>
      <c r="P157" s="204">
        <f>SUM(P158:P162)</f>
        <v>0</v>
      </c>
      <c r="Q157" s="203"/>
      <c r="R157" s="204">
        <f>SUM(R158:R162)</f>
        <v>0</v>
      </c>
      <c r="S157" s="203"/>
      <c r="T157" s="205">
        <f>SUM(T158:T162)</f>
        <v>58.32</v>
      </c>
      <c r="U157" s="12"/>
      <c r="V157" s="12"/>
      <c r="W157" s="12"/>
      <c r="X157" s="12"/>
      <c r="Y157" s="12"/>
      <c r="Z157" s="12"/>
      <c r="AA157" s="12"/>
      <c r="AB157" s="12"/>
      <c r="AC157" s="12"/>
      <c r="AD157" s="12"/>
      <c r="AE157" s="12"/>
      <c r="AR157" s="206" t="s">
        <v>80</v>
      </c>
      <c r="AT157" s="207" t="s">
        <v>71</v>
      </c>
      <c r="AU157" s="207" t="s">
        <v>80</v>
      </c>
      <c r="AY157" s="206" t="s">
        <v>136</v>
      </c>
      <c r="BK157" s="208">
        <f>SUM(BK158:BK162)</f>
        <v>0</v>
      </c>
    </row>
    <row r="158" s="2" customFormat="1" ht="24.15" customHeight="1">
      <c r="A158" s="37"/>
      <c r="B158" s="38"/>
      <c r="C158" s="211" t="s">
        <v>243</v>
      </c>
      <c r="D158" s="211" t="s">
        <v>139</v>
      </c>
      <c r="E158" s="212" t="s">
        <v>935</v>
      </c>
      <c r="F158" s="213" t="s">
        <v>936</v>
      </c>
      <c r="G158" s="214" t="s">
        <v>251</v>
      </c>
      <c r="H158" s="215">
        <v>24.300000000000001</v>
      </c>
      <c r="I158" s="216"/>
      <c r="J158" s="217">
        <f>ROUND(I158*H158,2)</f>
        <v>0</v>
      </c>
      <c r="K158" s="213" t="s">
        <v>662</v>
      </c>
      <c r="L158" s="43"/>
      <c r="M158" s="218" t="s">
        <v>19</v>
      </c>
      <c r="N158" s="219" t="s">
        <v>43</v>
      </c>
      <c r="O158" s="83"/>
      <c r="P158" s="220">
        <f>O158*H158</f>
        <v>0</v>
      </c>
      <c r="Q158" s="220">
        <v>0</v>
      </c>
      <c r="R158" s="220">
        <f>Q158*H158</f>
        <v>0</v>
      </c>
      <c r="S158" s="220">
        <v>2.3999999999999999</v>
      </c>
      <c r="T158" s="221">
        <f>S158*H158</f>
        <v>58.32</v>
      </c>
      <c r="U158" s="37"/>
      <c r="V158" s="37"/>
      <c r="W158" s="37"/>
      <c r="X158" s="37"/>
      <c r="Y158" s="37"/>
      <c r="Z158" s="37"/>
      <c r="AA158" s="37"/>
      <c r="AB158" s="37"/>
      <c r="AC158" s="37"/>
      <c r="AD158" s="37"/>
      <c r="AE158" s="37"/>
      <c r="AR158" s="222" t="s">
        <v>144</v>
      </c>
      <c r="AT158" s="222" t="s">
        <v>139</v>
      </c>
      <c r="AU158" s="222" t="s">
        <v>82</v>
      </c>
      <c r="AY158" s="16" t="s">
        <v>136</v>
      </c>
      <c r="BE158" s="223">
        <f>IF(N158="základní",J158,0)</f>
        <v>0</v>
      </c>
      <c r="BF158" s="223">
        <f>IF(N158="snížená",J158,0)</f>
        <v>0</v>
      </c>
      <c r="BG158" s="223">
        <f>IF(N158="zákl. přenesená",J158,0)</f>
        <v>0</v>
      </c>
      <c r="BH158" s="223">
        <f>IF(N158="sníž. přenesená",J158,0)</f>
        <v>0</v>
      </c>
      <c r="BI158" s="223">
        <f>IF(N158="nulová",J158,0)</f>
        <v>0</v>
      </c>
      <c r="BJ158" s="16" t="s">
        <v>80</v>
      </c>
      <c r="BK158" s="223">
        <f>ROUND(I158*H158,2)</f>
        <v>0</v>
      </c>
      <c r="BL158" s="16" t="s">
        <v>144</v>
      </c>
      <c r="BM158" s="222" t="s">
        <v>355</v>
      </c>
    </row>
    <row r="159" s="2" customFormat="1">
      <c r="A159" s="37"/>
      <c r="B159" s="38"/>
      <c r="C159" s="39"/>
      <c r="D159" s="263" t="s">
        <v>663</v>
      </c>
      <c r="E159" s="39"/>
      <c r="F159" s="264" t="s">
        <v>937</v>
      </c>
      <c r="G159" s="39"/>
      <c r="H159" s="39"/>
      <c r="I159" s="265"/>
      <c r="J159" s="39"/>
      <c r="K159" s="39"/>
      <c r="L159" s="43"/>
      <c r="M159" s="266"/>
      <c r="N159" s="267"/>
      <c r="O159" s="83"/>
      <c r="P159" s="83"/>
      <c r="Q159" s="83"/>
      <c r="R159" s="83"/>
      <c r="S159" s="83"/>
      <c r="T159" s="84"/>
      <c r="U159" s="37"/>
      <c r="V159" s="37"/>
      <c r="W159" s="37"/>
      <c r="X159" s="37"/>
      <c r="Y159" s="37"/>
      <c r="Z159" s="37"/>
      <c r="AA159" s="37"/>
      <c r="AB159" s="37"/>
      <c r="AC159" s="37"/>
      <c r="AD159" s="37"/>
      <c r="AE159" s="37"/>
      <c r="AT159" s="16" t="s">
        <v>663</v>
      </c>
      <c r="AU159" s="16" t="s">
        <v>82</v>
      </c>
    </row>
    <row r="160" s="13" customFormat="1">
      <c r="A160" s="13"/>
      <c r="B160" s="224"/>
      <c r="C160" s="225"/>
      <c r="D160" s="226" t="s">
        <v>146</v>
      </c>
      <c r="E160" s="227" t="s">
        <v>19</v>
      </c>
      <c r="F160" s="228" t="s">
        <v>984</v>
      </c>
      <c r="G160" s="225"/>
      <c r="H160" s="229">
        <v>12.300000000000001</v>
      </c>
      <c r="I160" s="230"/>
      <c r="J160" s="225"/>
      <c r="K160" s="225"/>
      <c r="L160" s="231"/>
      <c r="M160" s="232"/>
      <c r="N160" s="233"/>
      <c r="O160" s="233"/>
      <c r="P160" s="233"/>
      <c r="Q160" s="233"/>
      <c r="R160" s="233"/>
      <c r="S160" s="233"/>
      <c r="T160" s="234"/>
      <c r="U160" s="13"/>
      <c r="V160" s="13"/>
      <c r="W160" s="13"/>
      <c r="X160" s="13"/>
      <c r="Y160" s="13"/>
      <c r="Z160" s="13"/>
      <c r="AA160" s="13"/>
      <c r="AB160" s="13"/>
      <c r="AC160" s="13"/>
      <c r="AD160" s="13"/>
      <c r="AE160" s="13"/>
      <c r="AT160" s="235" t="s">
        <v>146</v>
      </c>
      <c r="AU160" s="235" t="s">
        <v>82</v>
      </c>
      <c r="AV160" s="13" t="s">
        <v>82</v>
      </c>
      <c r="AW160" s="13" t="s">
        <v>33</v>
      </c>
      <c r="AX160" s="13" t="s">
        <v>72</v>
      </c>
      <c r="AY160" s="235" t="s">
        <v>136</v>
      </c>
    </row>
    <row r="161" s="13" customFormat="1">
      <c r="A161" s="13"/>
      <c r="B161" s="224"/>
      <c r="C161" s="225"/>
      <c r="D161" s="226" t="s">
        <v>146</v>
      </c>
      <c r="E161" s="227" t="s">
        <v>19</v>
      </c>
      <c r="F161" s="228" t="s">
        <v>985</v>
      </c>
      <c r="G161" s="225"/>
      <c r="H161" s="229">
        <v>12</v>
      </c>
      <c r="I161" s="230"/>
      <c r="J161" s="225"/>
      <c r="K161" s="225"/>
      <c r="L161" s="231"/>
      <c r="M161" s="232"/>
      <c r="N161" s="233"/>
      <c r="O161" s="233"/>
      <c r="P161" s="233"/>
      <c r="Q161" s="233"/>
      <c r="R161" s="233"/>
      <c r="S161" s="233"/>
      <c r="T161" s="234"/>
      <c r="U161" s="13"/>
      <c r="V161" s="13"/>
      <c r="W161" s="13"/>
      <c r="X161" s="13"/>
      <c r="Y161" s="13"/>
      <c r="Z161" s="13"/>
      <c r="AA161" s="13"/>
      <c r="AB161" s="13"/>
      <c r="AC161" s="13"/>
      <c r="AD161" s="13"/>
      <c r="AE161" s="13"/>
      <c r="AT161" s="235" t="s">
        <v>146</v>
      </c>
      <c r="AU161" s="235" t="s">
        <v>82</v>
      </c>
      <c r="AV161" s="13" t="s">
        <v>82</v>
      </c>
      <c r="AW161" s="13" t="s">
        <v>33</v>
      </c>
      <c r="AX161" s="13" t="s">
        <v>72</v>
      </c>
      <c r="AY161" s="235" t="s">
        <v>136</v>
      </c>
    </row>
    <row r="162" s="14" customFormat="1">
      <c r="A162" s="14"/>
      <c r="B162" s="236"/>
      <c r="C162" s="237"/>
      <c r="D162" s="226" t="s">
        <v>146</v>
      </c>
      <c r="E162" s="238" t="s">
        <v>19</v>
      </c>
      <c r="F162" s="239" t="s">
        <v>158</v>
      </c>
      <c r="G162" s="237"/>
      <c r="H162" s="240">
        <v>24.300000000000001</v>
      </c>
      <c r="I162" s="241"/>
      <c r="J162" s="237"/>
      <c r="K162" s="237"/>
      <c r="L162" s="242"/>
      <c r="M162" s="243"/>
      <c r="N162" s="244"/>
      <c r="O162" s="244"/>
      <c r="P162" s="244"/>
      <c r="Q162" s="244"/>
      <c r="R162" s="244"/>
      <c r="S162" s="244"/>
      <c r="T162" s="245"/>
      <c r="U162" s="14"/>
      <c r="V162" s="14"/>
      <c r="W162" s="14"/>
      <c r="X162" s="14"/>
      <c r="Y162" s="14"/>
      <c r="Z162" s="14"/>
      <c r="AA162" s="14"/>
      <c r="AB162" s="14"/>
      <c r="AC162" s="14"/>
      <c r="AD162" s="14"/>
      <c r="AE162" s="14"/>
      <c r="AT162" s="246" t="s">
        <v>146</v>
      </c>
      <c r="AU162" s="246" t="s">
        <v>82</v>
      </c>
      <c r="AV162" s="14" t="s">
        <v>144</v>
      </c>
      <c r="AW162" s="14" t="s">
        <v>33</v>
      </c>
      <c r="AX162" s="14" t="s">
        <v>80</v>
      </c>
      <c r="AY162" s="246" t="s">
        <v>136</v>
      </c>
    </row>
    <row r="163" s="12" customFormat="1" ht="22.8" customHeight="1">
      <c r="A163" s="12"/>
      <c r="B163" s="195"/>
      <c r="C163" s="196"/>
      <c r="D163" s="197" t="s">
        <v>71</v>
      </c>
      <c r="E163" s="209" t="s">
        <v>939</v>
      </c>
      <c r="F163" s="209" t="s">
        <v>940</v>
      </c>
      <c r="G163" s="196"/>
      <c r="H163" s="196"/>
      <c r="I163" s="199"/>
      <c r="J163" s="210">
        <f>BK163</f>
        <v>0</v>
      </c>
      <c r="K163" s="196"/>
      <c r="L163" s="201"/>
      <c r="M163" s="202"/>
      <c r="N163" s="203"/>
      <c r="O163" s="203"/>
      <c r="P163" s="204">
        <f>SUM(P164:P173)</f>
        <v>0</v>
      </c>
      <c r="Q163" s="203"/>
      <c r="R163" s="204">
        <f>SUM(R164:R173)</f>
        <v>0</v>
      </c>
      <c r="S163" s="203"/>
      <c r="T163" s="205">
        <f>SUM(T164:T173)</f>
        <v>0</v>
      </c>
      <c r="U163" s="12"/>
      <c r="V163" s="12"/>
      <c r="W163" s="12"/>
      <c r="X163" s="12"/>
      <c r="Y163" s="12"/>
      <c r="Z163" s="12"/>
      <c r="AA163" s="12"/>
      <c r="AB163" s="12"/>
      <c r="AC163" s="12"/>
      <c r="AD163" s="12"/>
      <c r="AE163" s="12"/>
      <c r="AR163" s="206" t="s">
        <v>80</v>
      </c>
      <c r="AT163" s="207" t="s">
        <v>71</v>
      </c>
      <c r="AU163" s="207" t="s">
        <v>80</v>
      </c>
      <c r="AY163" s="206" t="s">
        <v>136</v>
      </c>
      <c r="BK163" s="208">
        <f>SUM(BK164:BK173)</f>
        <v>0</v>
      </c>
    </row>
    <row r="164" s="2" customFormat="1" ht="44.25" customHeight="1">
      <c r="A164" s="37"/>
      <c r="B164" s="38"/>
      <c r="C164" s="211" t="s">
        <v>248</v>
      </c>
      <c r="D164" s="211" t="s">
        <v>139</v>
      </c>
      <c r="E164" s="212" t="s">
        <v>941</v>
      </c>
      <c r="F164" s="213" t="s">
        <v>942</v>
      </c>
      <c r="G164" s="214" t="s">
        <v>262</v>
      </c>
      <c r="H164" s="215">
        <v>68.040000000000006</v>
      </c>
      <c r="I164" s="216"/>
      <c r="J164" s="217">
        <f>ROUND(I164*H164,2)</f>
        <v>0</v>
      </c>
      <c r="K164" s="213" t="s">
        <v>662</v>
      </c>
      <c r="L164" s="43"/>
      <c r="M164" s="218" t="s">
        <v>19</v>
      </c>
      <c r="N164" s="219" t="s">
        <v>43</v>
      </c>
      <c r="O164" s="83"/>
      <c r="P164" s="220">
        <f>O164*H164</f>
        <v>0</v>
      </c>
      <c r="Q164" s="220">
        <v>0</v>
      </c>
      <c r="R164" s="220">
        <f>Q164*H164</f>
        <v>0</v>
      </c>
      <c r="S164" s="220">
        <v>0</v>
      </c>
      <c r="T164" s="221">
        <f>S164*H164</f>
        <v>0</v>
      </c>
      <c r="U164" s="37"/>
      <c r="V164" s="37"/>
      <c r="W164" s="37"/>
      <c r="X164" s="37"/>
      <c r="Y164" s="37"/>
      <c r="Z164" s="37"/>
      <c r="AA164" s="37"/>
      <c r="AB164" s="37"/>
      <c r="AC164" s="37"/>
      <c r="AD164" s="37"/>
      <c r="AE164" s="37"/>
      <c r="AR164" s="222" t="s">
        <v>144</v>
      </c>
      <c r="AT164" s="222" t="s">
        <v>139</v>
      </c>
      <c r="AU164" s="222" t="s">
        <v>82</v>
      </c>
      <c r="AY164" s="16" t="s">
        <v>136</v>
      </c>
      <c r="BE164" s="223">
        <f>IF(N164="základní",J164,0)</f>
        <v>0</v>
      </c>
      <c r="BF164" s="223">
        <f>IF(N164="snížená",J164,0)</f>
        <v>0</v>
      </c>
      <c r="BG164" s="223">
        <f>IF(N164="zákl. přenesená",J164,0)</f>
        <v>0</v>
      </c>
      <c r="BH164" s="223">
        <f>IF(N164="sníž. přenesená",J164,0)</f>
        <v>0</v>
      </c>
      <c r="BI164" s="223">
        <f>IF(N164="nulová",J164,0)</f>
        <v>0</v>
      </c>
      <c r="BJ164" s="16" t="s">
        <v>80</v>
      </c>
      <c r="BK164" s="223">
        <f>ROUND(I164*H164,2)</f>
        <v>0</v>
      </c>
      <c r="BL164" s="16" t="s">
        <v>144</v>
      </c>
      <c r="BM164" s="222" t="s">
        <v>371</v>
      </c>
    </row>
    <row r="165" s="2" customFormat="1">
      <c r="A165" s="37"/>
      <c r="B165" s="38"/>
      <c r="C165" s="39"/>
      <c r="D165" s="263" t="s">
        <v>663</v>
      </c>
      <c r="E165" s="39"/>
      <c r="F165" s="264" t="s">
        <v>943</v>
      </c>
      <c r="G165" s="39"/>
      <c r="H165" s="39"/>
      <c r="I165" s="265"/>
      <c r="J165" s="39"/>
      <c r="K165" s="39"/>
      <c r="L165" s="43"/>
      <c r="M165" s="266"/>
      <c r="N165" s="267"/>
      <c r="O165" s="83"/>
      <c r="P165" s="83"/>
      <c r="Q165" s="83"/>
      <c r="R165" s="83"/>
      <c r="S165" s="83"/>
      <c r="T165" s="84"/>
      <c r="U165" s="37"/>
      <c r="V165" s="37"/>
      <c r="W165" s="37"/>
      <c r="X165" s="37"/>
      <c r="Y165" s="37"/>
      <c r="Z165" s="37"/>
      <c r="AA165" s="37"/>
      <c r="AB165" s="37"/>
      <c r="AC165" s="37"/>
      <c r="AD165" s="37"/>
      <c r="AE165" s="37"/>
      <c r="AT165" s="16" t="s">
        <v>663</v>
      </c>
      <c r="AU165" s="16" t="s">
        <v>82</v>
      </c>
    </row>
    <row r="166" s="13" customFormat="1">
      <c r="A166" s="13"/>
      <c r="B166" s="224"/>
      <c r="C166" s="225"/>
      <c r="D166" s="226" t="s">
        <v>146</v>
      </c>
      <c r="E166" s="227" t="s">
        <v>19</v>
      </c>
      <c r="F166" s="228" t="s">
        <v>986</v>
      </c>
      <c r="G166" s="225"/>
      <c r="H166" s="229">
        <v>68.040000000000006</v>
      </c>
      <c r="I166" s="230"/>
      <c r="J166" s="225"/>
      <c r="K166" s="225"/>
      <c r="L166" s="231"/>
      <c r="M166" s="232"/>
      <c r="N166" s="233"/>
      <c r="O166" s="233"/>
      <c r="P166" s="233"/>
      <c r="Q166" s="233"/>
      <c r="R166" s="233"/>
      <c r="S166" s="233"/>
      <c r="T166" s="234"/>
      <c r="U166" s="13"/>
      <c r="V166" s="13"/>
      <c r="W166" s="13"/>
      <c r="X166" s="13"/>
      <c r="Y166" s="13"/>
      <c r="Z166" s="13"/>
      <c r="AA166" s="13"/>
      <c r="AB166" s="13"/>
      <c r="AC166" s="13"/>
      <c r="AD166" s="13"/>
      <c r="AE166" s="13"/>
      <c r="AT166" s="235" t="s">
        <v>146</v>
      </c>
      <c r="AU166" s="235" t="s">
        <v>82</v>
      </c>
      <c r="AV166" s="13" t="s">
        <v>82</v>
      </c>
      <c r="AW166" s="13" t="s">
        <v>33</v>
      </c>
      <c r="AX166" s="13" t="s">
        <v>72</v>
      </c>
      <c r="AY166" s="235" t="s">
        <v>136</v>
      </c>
    </row>
    <row r="167" s="14" customFormat="1">
      <c r="A167" s="14"/>
      <c r="B167" s="236"/>
      <c r="C167" s="237"/>
      <c r="D167" s="226" t="s">
        <v>146</v>
      </c>
      <c r="E167" s="238" t="s">
        <v>19</v>
      </c>
      <c r="F167" s="239" t="s">
        <v>158</v>
      </c>
      <c r="G167" s="237"/>
      <c r="H167" s="240">
        <v>68.040000000000006</v>
      </c>
      <c r="I167" s="241"/>
      <c r="J167" s="237"/>
      <c r="K167" s="237"/>
      <c r="L167" s="242"/>
      <c r="M167" s="243"/>
      <c r="N167" s="244"/>
      <c r="O167" s="244"/>
      <c r="P167" s="244"/>
      <c r="Q167" s="244"/>
      <c r="R167" s="244"/>
      <c r="S167" s="244"/>
      <c r="T167" s="245"/>
      <c r="U167" s="14"/>
      <c r="V167" s="14"/>
      <c r="W167" s="14"/>
      <c r="X167" s="14"/>
      <c r="Y167" s="14"/>
      <c r="Z167" s="14"/>
      <c r="AA167" s="14"/>
      <c r="AB167" s="14"/>
      <c r="AC167" s="14"/>
      <c r="AD167" s="14"/>
      <c r="AE167" s="14"/>
      <c r="AT167" s="246" t="s">
        <v>146</v>
      </c>
      <c r="AU167" s="246" t="s">
        <v>82</v>
      </c>
      <c r="AV167" s="14" t="s">
        <v>144</v>
      </c>
      <c r="AW167" s="14" t="s">
        <v>33</v>
      </c>
      <c r="AX167" s="14" t="s">
        <v>80</v>
      </c>
      <c r="AY167" s="246" t="s">
        <v>136</v>
      </c>
    </row>
    <row r="168" s="2" customFormat="1" ht="33" customHeight="1">
      <c r="A168" s="37"/>
      <c r="B168" s="38"/>
      <c r="C168" s="211" t="s">
        <v>254</v>
      </c>
      <c r="D168" s="211" t="s">
        <v>139</v>
      </c>
      <c r="E168" s="212" t="s">
        <v>944</v>
      </c>
      <c r="F168" s="213" t="s">
        <v>945</v>
      </c>
      <c r="G168" s="214" t="s">
        <v>262</v>
      </c>
      <c r="H168" s="215">
        <v>218.48400000000001</v>
      </c>
      <c r="I168" s="216"/>
      <c r="J168" s="217">
        <f>ROUND(I168*H168,2)</f>
        <v>0</v>
      </c>
      <c r="K168" s="213" t="s">
        <v>662</v>
      </c>
      <c r="L168" s="43"/>
      <c r="M168" s="218" t="s">
        <v>19</v>
      </c>
      <c r="N168" s="219" t="s">
        <v>43</v>
      </c>
      <c r="O168" s="83"/>
      <c r="P168" s="220">
        <f>O168*H168</f>
        <v>0</v>
      </c>
      <c r="Q168" s="220">
        <v>0</v>
      </c>
      <c r="R168" s="220">
        <f>Q168*H168</f>
        <v>0</v>
      </c>
      <c r="S168" s="220">
        <v>0</v>
      </c>
      <c r="T168" s="221">
        <f>S168*H168</f>
        <v>0</v>
      </c>
      <c r="U168" s="37"/>
      <c r="V168" s="37"/>
      <c r="W168" s="37"/>
      <c r="X168" s="37"/>
      <c r="Y168" s="37"/>
      <c r="Z168" s="37"/>
      <c r="AA168" s="37"/>
      <c r="AB168" s="37"/>
      <c r="AC168" s="37"/>
      <c r="AD168" s="37"/>
      <c r="AE168" s="37"/>
      <c r="AR168" s="222" t="s">
        <v>144</v>
      </c>
      <c r="AT168" s="222" t="s">
        <v>139</v>
      </c>
      <c r="AU168" s="222" t="s">
        <v>82</v>
      </c>
      <c r="AY168" s="16" t="s">
        <v>136</v>
      </c>
      <c r="BE168" s="223">
        <f>IF(N168="základní",J168,0)</f>
        <v>0</v>
      </c>
      <c r="BF168" s="223">
        <f>IF(N168="snížená",J168,0)</f>
        <v>0</v>
      </c>
      <c r="BG168" s="223">
        <f>IF(N168="zákl. přenesená",J168,0)</f>
        <v>0</v>
      </c>
      <c r="BH168" s="223">
        <f>IF(N168="sníž. přenesená",J168,0)</f>
        <v>0</v>
      </c>
      <c r="BI168" s="223">
        <f>IF(N168="nulová",J168,0)</f>
        <v>0</v>
      </c>
      <c r="BJ168" s="16" t="s">
        <v>80</v>
      </c>
      <c r="BK168" s="223">
        <f>ROUND(I168*H168,2)</f>
        <v>0</v>
      </c>
      <c r="BL168" s="16" t="s">
        <v>144</v>
      </c>
      <c r="BM168" s="222" t="s">
        <v>388</v>
      </c>
    </row>
    <row r="169" s="2" customFormat="1">
      <c r="A169" s="37"/>
      <c r="B169" s="38"/>
      <c r="C169" s="39"/>
      <c r="D169" s="263" t="s">
        <v>663</v>
      </c>
      <c r="E169" s="39"/>
      <c r="F169" s="264" t="s">
        <v>946</v>
      </c>
      <c r="G169" s="39"/>
      <c r="H169" s="39"/>
      <c r="I169" s="265"/>
      <c r="J169" s="39"/>
      <c r="K169" s="39"/>
      <c r="L169" s="43"/>
      <c r="M169" s="266"/>
      <c r="N169" s="267"/>
      <c r="O169" s="83"/>
      <c r="P169" s="83"/>
      <c r="Q169" s="83"/>
      <c r="R169" s="83"/>
      <c r="S169" s="83"/>
      <c r="T169" s="84"/>
      <c r="U169" s="37"/>
      <c r="V169" s="37"/>
      <c r="W169" s="37"/>
      <c r="X169" s="37"/>
      <c r="Y169" s="37"/>
      <c r="Z169" s="37"/>
      <c r="AA169" s="37"/>
      <c r="AB169" s="37"/>
      <c r="AC169" s="37"/>
      <c r="AD169" s="37"/>
      <c r="AE169" s="37"/>
      <c r="AT169" s="16" t="s">
        <v>663</v>
      </c>
      <c r="AU169" s="16" t="s">
        <v>82</v>
      </c>
    </row>
    <row r="170" s="2" customFormat="1" ht="24.15" customHeight="1">
      <c r="A170" s="37"/>
      <c r="B170" s="38"/>
      <c r="C170" s="211" t="s">
        <v>259</v>
      </c>
      <c r="D170" s="211" t="s">
        <v>139</v>
      </c>
      <c r="E170" s="212" t="s">
        <v>947</v>
      </c>
      <c r="F170" s="213" t="s">
        <v>948</v>
      </c>
      <c r="G170" s="214" t="s">
        <v>262</v>
      </c>
      <c r="H170" s="215">
        <v>218.48400000000001</v>
      </c>
      <c r="I170" s="216"/>
      <c r="J170" s="217">
        <f>ROUND(I170*H170,2)</f>
        <v>0</v>
      </c>
      <c r="K170" s="213" t="s">
        <v>662</v>
      </c>
      <c r="L170" s="43"/>
      <c r="M170" s="218" t="s">
        <v>19</v>
      </c>
      <c r="N170" s="219" t="s">
        <v>43</v>
      </c>
      <c r="O170" s="83"/>
      <c r="P170" s="220">
        <f>O170*H170</f>
        <v>0</v>
      </c>
      <c r="Q170" s="220">
        <v>0</v>
      </c>
      <c r="R170" s="220">
        <f>Q170*H170</f>
        <v>0</v>
      </c>
      <c r="S170" s="220">
        <v>0</v>
      </c>
      <c r="T170" s="221">
        <f>S170*H170</f>
        <v>0</v>
      </c>
      <c r="U170" s="37"/>
      <c r="V170" s="37"/>
      <c r="W170" s="37"/>
      <c r="X170" s="37"/>
      <c r="Y170" s="37"/>
      <c r="Z170" s="37"/>
      <c r="AA170" s="37"/>
      <c r="AB170" s="37"/>
      <c r="AC170" s="37"/>
      <c r="AD170" s="37"/>
      <c r="AE170" s="37"/>
      <c r="AR170" s="222" t="s">
        <v>144</v>
      </c>
      <c r="AT170" s="222" t="s">
        <v>139</v>
      </c>
      <c r="AU170" s="222" t="s">
        <v>82</v>
      </c>
      <c r="AY170" s="16" t="s">
        <v>136</v>
      </c>
      <c r="BE170" s="223">
        <f>IF(N170="základní",J170,0)</f>
        <v>0</v>
      </c>
      <c r="BF170" s="223">
        <f>IF(N170="snížená",J170,0)</f>
        <v>0</v>
      </c>
      <c r="BG170" s="223">
        <f>IF(N170="zákl. přenesená",J170,0)</f>
        <v>0</v>
      </c>
      <c r="BH170" s="223">
        <f>IF(N170="sníž. přenesená",J170,0)</f>
        <v>0</v>
      </c>
      <c r="BI170" s="223">
        <f>IF(N170="nulová",J170,0)</f>
        <v>0</v>
      </c>
      <c r="BJ170" s="16" t="s">
        <v>80</v>
      </c>
      <c r="BK170" s="223">
        <f>ROUND(I170*H170,2)</f>
        <v>0</v>
      </c>
      <c r="BL170" s="16" t="s">
        <v>144</v>
      </c>
      <c r="BM170" s="222" t="s">
        <v>398</v>
      </c>
    </row>
    <row r="171" s="2" customFormat="1">
      <c r="A171" s="37"/>
      <c r="B171" s="38"/>
      <c r="C171" s="39"/>
      <c r="D171" s="263" t="s">
        <v>663</v>
      </c>
      <c r="E171" s="39"/>
      <c r="F171" s="264" t="s">
        <v>949</v>
      </c>
      <c r="G171" s="39"/>
      <c r="H171" s="39"/>
      <c r="I171" s="265"/>
      <c r="J171" s="39"/>
      <c r="K171" s="39"/>
      <c r="L171" s="43"/>
      <c r="M171" s="266"/>
      <c r="N171" s="267"/>
      <c r="O171" s="83"/>
      <c r="P171" s="83"/>
      <c r="Q171" s="83"/>
      <c r="R171" s="83"/>
      <c r="S171" s="83"/>
      <c r="T171" s="84"/>
      <c r="U171" s="37"/>
      <c r="V171" s="37"/>
      <c r="W171" s="37"/>
      <c r="X171" s="37"/>
      <c r="Y171" s="37"/>
      <c r="Z171" s="37"/>
      <c r="AA171" s="37"/>
      <c r="AB171" s="37"/>
      <c r="AC171" s="37"/>
      <c r="AD171" s="37"/>
      <c r="AE171" s="37"/>
      <c r="AT171" s="16" t="s">
        <v>663</v>
      </c>
      <c r="AU171" s="16" t="s">
        <v>82</v>
      </c>
    </row>
    <row r="172" s="2" customFormat="1" ht="33" customHeight="1">
      <c r="A172" s="37"/>
      <c r="B172" s="38"/>
      <c r="C172" s="211" t="s">
        <v>266</v>
      </c>
      <c r="D172" s="211" t="s">
        <v>139</v>
      </c>
      <c r="E172" s="212" t="s">
        <v>950</v>
      </c>
      <c r="F172" s="213" t="s">
        <v>951</v>
      </c>
      <c r="G172" s="214" t="s">
        <v>262</v>
      </c>
      <c r="H172" s="215">
        <v>218.48400000000001</v>
      </c>
      <c r="I172" s="216"/>
      <c r="J172" s="217">
        <f>ROUND(I172*H172,2)</f>
        <v>0</v>
      </c>
      <c r="K172" s="213" t="s">
        <v>662</v>
      </c>
      <c r="L172" s="43"/>
      <c r="M172" s="218" t="s">
        <v>19</v>
      </c>
      <c r="N172" s="219" t="s">
        <v>43</v>
      </c>
      <c r="O172" s="83"/>
      <c r="P172" s="220">
        <f>O172*H172</f>
        <v>0</v>
      </c>
      <c r="Q172" s="220">
        <v>0</v>
      </c>
      <c r="R172" s="220">
        <f>Q172*H172</f>
        <v>0</v>
      </c>
      <c r="S172" s="220">
        <v>0</v>
      </c>
      <c r="T172" s="221">
        <f>S172*H172</f>
        <v>0</v>
      </c>
      <c r="U172" s="37"/>
      <c r="V172" s="37"/>
      <c r="W172" s="37"/>
      <c r="X172" s="37"/>
      <c r="Y172" s="37"/>
      <c r="Z172" s="37"/>
      <c r="AA172" s="37"/>
      <c r="AB172" s="37"/>
      <c r="AC172" s="37"/>
      <c r="AD172" s="37"/>
      <c r="AE172" s="37"/>
      <c r="AR172" s="222" t="s">
        <v>144</v>
      </c>
      <c r="AT172" s="222" t="s">
        <v>139</v>
      </c>
      <c r="AU172" s="222" t="s">
        <v>82</v>
      </c>
      <c r="AY172" s="16" t="s">
        <v>136</v>
      </c>
      <c r="BE172" s="223">
        <f>IF(N172="základní",J172,0)</f>
        <v>0</v>
      </c>
      <c r="BF172" s="223">
        <f>IF(N172="snížená",J172,0)</f>
        <v>0</v>
      </c>
      <c r="BG172" s="223">
        <f>IF(N172="zákl. přenesená",J172,0)</f>
        <v>0</v>
      </c>
      <c r="BH172" s="223">
        <f>IF(N172="sníž. přenesená",J172,0)</f>
        <v>0</v>
      </c>
      <c r="BI172" s="223">
        <f>IF(N172="nulová",J172,0)</f>
        <v>0</v>
      </c>
      <c r="BJ172" s="16" t="s">
        <v>80</v>
      </c>
      <c r="BK172" s="223">
        <f>ROUND(I172*H172,2)</f>
        <v>0</v>
      </c>
      <c r="BL172" s="16" t="s">
        <v>144</v>
      </c>
      <c r="BM172" s="222" t="s">
        <v>408</v>
      </c>
    </row>
    <row r="173" s="2" customFormat="1">
      <c r="A173" s="37"/>
      <c r="B173" s="38"/>
      <c r="C173" s="39"/>
      <c r="D173" s="263" t="s">
        <v>663</v>
      </c>
      <c r="E173" s="39"/>
      <c r="F173" s="264" t="s">
        <v>952</v>
      </c>
      <c r="G173" s="39"/>
      <c r="H173" s="39"/>
      <c r="I173" s="265"/>
      <c r="J173" s="39"/>
      <c r="K173" s="39"/>
      <c r="L173" s="43"/>
      <c r="M173" s="266"/>
      <c r="N173" s="267"/>
      <c r="O173" s="83"/>
      <c r="P173" s="83"/>
      <c r="Q173" s="83"/>
      <c r="R173" s="83"/>
      <c r="S173" s="83"/>
      <c r="T173" s="84"/>
      <c r="U173" s="37"/>
      <c r="V173" s="37"/>
      <c r="W173" s="37"/>
      <c r="X173" s="37"/>
      <c r="Y173" s="37"/>
      <c r="Z173" s="37"/>
      <c r="AA173" s="37"/>
      <c r="AB173" s="37"/>
      <c r="AC173" s="37"/>
      <c r="AD173" s="37"/>
      <c r="AE173" s="37"/>
      <c r="AT173" s="16" t="s">
        <v>663</v>
      </c>
      <c r="AU173" s="16" t="s">
        <v>82</v>
      </c>
    </row>
    <row r="174" s="12" customFormat="1" ht="22.8" customHeight="1">
      <c r="A174" s="12"/>
      <c r="B174" s="195"/>
      <c r="C174" s="196"/>
      <c r="D174" s="197" t="s">
        <v>71</v>
      </c>
      <c r="E174" s="209" t="s">
        <v>987</v>
      </c>
      <c r="F174" s="209" t="s">
        <v>988</v>
      </c>
      <c r="G174" s="196"/>
      <c r="H174" s="196"/>
      <c r="I174" s="199"/>
      <c r="J174" s="210">
        <f>BK174</f>
        <v>0</v>
      </c>
      <c r="K174" s="196"/>
      <c r="L174" s="201"/>
      <c r="M174" s="202"/>
      <c r="N174" s="203"/>
      <c r="O174" s="203"/>
      <c r="P174" s="204">
        <f>SUM(P175:P176)</f>
        <v>0</v>
      </c>
      <c r="Q174" s="203"/>
      <c r="R174" s="204">
        <f>SUM(R175:R176)</f>
        <v>0</v>
      </c>
      <c r="S174" s="203"/>
      <c r="T174" s="205">
        <f>SUM(T175:T176)</f>
        <v>0</v>
      </c>
      <c r="U174" s="12"/>
      <c r="V174" s="12"/>
      <c r="W174" s="12"/>
      <c r="X174" s="12"/>
      <c r="Y174" s="12"/>
      <c r="Z174" s="12"/>
      <c r="AA174" s="12"/>
      <c r="AB174" s="12"/>
      <c r="AC174" s="12"/>
      <c r="AD174" s="12"/>
      <c r="AE174" s="12"/>
      <c r="AR174" s="206" t="s">
        <v>80</v>
      </c>
      <c r="AT174" s="207" t="s">
        <v>71</v>
      </c>
      <c r="AU174" s="207" t="s">
        <v>80</v>
      </c>
      <c r="AY174" s="206" t="s">
        <v>136</v>
      </c>
      <c r="BK174" s="208">
        <f>SUM(BK175:BK176)</f>
        <v>0</v>
      </c>
    </row>
    <row r="175" s="2" customFormat="1" ht="44.25" customHeight="1">
      <c r="A175" s="37"/>
      <c r="B175" s="38"/>
      <c r="C175" s="211" t="s">
        <v>272</v>
      </c>
      <c r="D175" s="211" t="s">
        <v>139</v>
      </c>
      <c r="E175" s="212" t="s">
        <v>803</v>
      </c>
      <c r="F175" s="213" t="s">
        <v>804</v>
      </c>
      <c r="G175" s="214" t="s">
        <v>262</v>
      </c>
      <c r="H175" s="215">
        <v>115.40000000000001</v>
      </c>
      <c r="I175" s="216"/>
      <c r="J175" s="217">
        <f>ROUND(I175*H175,2)</f>
        <v>0</v>
      </c>
      <c r="K175" s="213" t="s">
        <v>662</v>
      </c>
      <c r="L175" s="43"/>
      <c r="M175" s="218" t="s">
        <v>19</v>
      </c>
      <c r="N175" s="219" t="s">
        <v>43</v>
      </c>
      <c r="O175" s="83"/>
      <c r="P175" s="220">
        <f>O175*H175</f>
        <v>0</v>
      </c>
      <c r="Q175" s="220">
        <v>0</v>
      </c>
      <c r="R175" s="220">
        <f>Q175*H175</f>
        <v>0</v>
      </c>
      <c r="S175" s="220">
        <v>0</v>
      </c>
      <c r="T175" s="221">
        <f>S175*H175</f>
        <v>0</v>
      </c>
      <c r="U175" s="37"/>
      <c r="V175" s="37"/>
      <c r="W175" s="37"/>
      <c r="X175" s="37"/>
      <c r="Y175" s="37"/>
      <c r="Z175" s="37"/>
      <c r="AA175" s="37"/>
      <c r="AB175" s="37"/>
      <c r="AC175" s="37"/>
      <c r="AD175" s="37"/>
      <c r="AE175" s="37"/>
      <c r="AR175" s="222" t="s">
        <v>144</v>
      </c>
      <c r="AT175" s="222" t="s">
        <v>139</v>
      </c>
      <c r="AU175" s="222" t="s">
        <v>82</v>
      </c>
      <c r="AY175" s="16" t="s">
        <v>136</v>
      </c>
      <c r="BE175" s="223">
        <f>IF(N175="základní",J175,0)</f>
        <v>0</v>
      </c>
      <c r="BF175" s="223">
        <f>IF(N175="snížená",J175,0)</f>
        <v>0</v>
      </c>
      <c r="BG175" s="223">
        <f>IF(N175="zákl. přenesená",J175,0)</f>
        <v>0</v>
      </c>
      <c r="BH175" s="223">
        <f>IF(N175="sníž. přenesená",J175,0)</f>
        <v>0</v>
      </c>
      <c r="BI175" s="223">
        <f>IF(N175="nulová",J175,0)</f>
        <v>0</v>
      </c>
      <c r="BJ175" s="16" t="s">
        <v>80</v>
      </c>
      <c r="BK175" s="223">
        <f>ROUND(I175*H175,2)</f>
        <v>0</v>
      </c>
      <c r="BL175" s="16" t="s">
        <v>144</v>
      </c>
      <c r="BM175" s="222" t="s">
        <v>453</v>
      </c>
    </row>
    <row r="176" s="2" customFormat="1">
      <c r="A176" s="37"/>
      <c r="B176" s="38"/>
      <c r="C176" s="39"/>
      <c r="D176" s="263" t="s">
        <v>663</v>
      </c>
      <c r="E176" s="39"/>
      <c r="F176" s="264" t="s">
        <v>806</v>
      </c>
      <c r="G176" s="39"/>
      <c r="H176" s="39"/>
      <c r="I176" s="265"/>
      <c r="J176" s="39"/>
      <c r="K176" s="39"/>
      <c r="L176" s="43"/>
      <c r="M176" s="269"/>
      <c r="N176" s="270"/>
      <c r="O176" s="271"/>
      <c r="P176" s="271"/>
      <c r="Q176" s="271"/>
      <c r="R176" s="271"/>
      <c r="S176" s="271"/>
      <c r="T176" s="272"/>
      <c r="U176" s="37"/>
      <c r="V176" s="37"/>
      <c r="W176" s="37"/>
      <c r="X176" s="37"/>
      <c r="Y176" s="37"/>
      <c r="Z176" s="37"/>
      <c r="AA176" s="37"/>
      <c r="AB176" s="37"/>
      <c r="AC176" s="37"/>
      <c r="AD176" s="37"/>
      <c r="AE176" s="37"/>
      <c r="AT176" s="16" t="s">
        <v>663</v>
      </c>
      <c r="AU176" s="16" t="s">
        <v>82</v>
      </c>
    </row>
    <row r="177" s="2" customFormat="1" ht="6.96" customHeight="1">
      <c r="A177" s="37"/>
      <c r="B177" s="58"/>
      <c r="C177" s="59"/>
      <c r="D177" s="59"/>
      <c r="E177" s="59"/>
      <c r="F177" s="59"/>
      <c r="G177" s="59"/>
      <c r="H177" s="59"/>
      <c r="I177" s="59"/>
      <c r="J177" s="59"/>
      <c r="K177" s="59"/>
      <c r="L177" s="43"/>
      <c r="M177" s="37"/>
      <c r="O177" s="37"/>
      <c r="P177" s="37"/>
      <c r="Q177" s="37"/>
      <c r="R177" s="37"/>
      <c r="S177" s="37"/>
      <c r="T177" s="37"/>
      <c r="U177" s="37"/>
      <c r="V177" s="37"/>
      <c r="W177" s="37"/>
      <c r="X177" s="37"/>
      <c r="Y177" s="37"/>
      <c r="Z177" s="37"/>
      <c r="AA177" s="37"/>
      <c r="AB177" s="37"/>
      <c r="AC177" s="37"/>
      <c r="AD177" s="37"/>
      <c r="AE177" s="37"/>
    </row>
  </sheetData>
  <sheetProtection sheet="1" autoFilter="0" formatColumns="0" formatRows="0" objects="1" scenarios="1" spinCount="100000" saltValue="OpN4j+/S2GqbkMn/mD5R/ugeSHX48czUlKmD6EBUTArdjFKeKeN/CkNPhKhjCv8Evzmybu8pI4dztY9IavfKEg==" hashValue="RYdQMELXqG1qJRIL4pJhX6shfI4zT+zild+x7RrP14IPQcopNZbE3yEmyaK7nG4cfhrDMgWL+uskTIj1n0rbeg==" algorithmName="SHA-512" password="CC35"/>
  <autoFilter ref="C92:K176"/>
  <mergeCells count="12">
    <mergeCell ref="E7:H7"/>
    <mergeCell ref="E9:H9"/>
    <mergeCell ref="E11:H11"/>
    <mergeCell ref="E20:H20"/>
    <mergeCell ref="E29:H29"/>
    <mergeCell ref="E50:H50"/>
    <mergeCell ref="E52:H52"/>
    <mergeCell ref="E54:H54"/>
    <mergeCell ref="E81:H81"/>
    <mergeCell ref="E83:H83"/>
    <mergeCell ref="E85:H85"/>
    <mergeCell ref="L2:V2"/>
  </mergeCells>
  <hyperlinks>
    <hyperlink ref="F100" r:id="rId1" display="https://podminky.urs.cz/item/CS_URS_2024_01/122352501"/>
    <hyperlink ref="F105" r:id="rId2" display="https://podminky.urs.cz/item/CS_URS_2024_01/122352508"/>
    <hyperlink ref="F107" r:id="rId3" display="https://podminky.urs.cz/item/CS_URS_2024_01/162202111"/>
    <hyperlink ref="F109" r:id="rId4" display="https://podminky.urs.cz/item/CS_URS_2024_01/162751117"/>
    <hyperlink ref="F111" r:id="rId5" display="https://podminky.urs.cz/item/CS_URS_2024_01/162751119"/>
    <hyperlink ref="F113" r:id="rId6" display="https://podminky.urs.cz/item/CS_URS_2024_01/171151103"/>
    <hyperlink ref="F120" r:id="rId7" display="https://podminky.urs.cz/item/CS_URS_2024_01/182251101"/>
    <hyperlink ref="F125" r:id="rId8" display="https://podminky.urs.cz/item/CS_URS_2024_01/271542211"/>
    <hyperlink ref="F129" r:id="rId9" display="https://podminky.urs.cz/item/CS_URS_2024_01/273313811"/>
    <hyperlink ref="F138" r:id="rId10" display="https://podminky.urs.cz/item/CS_URS_2024_01/274351122"/>
    <hyperlink ref="F141" r:id="rId11" display="https://podminky.urs.cz/item/CS_URS_2024_01/319124112"/>
    <hyperlink ref="F148" r:id="rId12" display="https://podminky.urs.cz/item/CS_URS_2024_01/389121112"/>
    <hyperlink ref="F152" r:id="rId13" display="https://podminky.urs.cz/item/CS_URS_2024_01/451315127"/>
    <hyperlink ref="F154" r:id="rId14" display="https://podminky.urs.cz/item/CS_URS_2024_01/465513156"/>
    <hyperlink ref="F159" r:id="rId15" display="https://podminky.urs.cz/item/CS_URS_2024_01/962052210"/>
    <hyperlink ref="F165" r:id="rId16" display="https://podminky.urs.cz/item/CS_URS_2024_01/997013602"/>
    <hyperlink ref="F169" r:id="rId17" display="https://podminky.urs.cz/item/CS_URS_2024_01/997211511"/>
    <hyperlink ref="F171" r:id="rId18" display="https://podminky.urs.cz/item/CS_URS_2024_01/997211611"/>
    <hyperlink ref="F173" r:id="rId19" display="https://podminky.urs.cz/item/CS_URS_2024_01/997211612"/>
    <hyperlink ref="F176" r:id="rId20" display="https://podminky.urs.cz/item/CS_URS_2024_01/998212111"/>
  </hyperlinks>
  <pageMargins left="0.39375" right="0.39375" top="0.39375" bottom="0.39375" header="0" footer="0"/>
  <pageSetup paperSize="9" orientation="portrait" blackAndWhite="1" fitToHeight="100"/>
  <headerFooter>
    <oddFooter>&amp;CStrana &amp;P z &amp;N</oddFooter>
  </headerFooter>
  <drawing r:id="rId2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6" t="s">
        <v>107</v>
      </c>
    </row>
    <row r="3" hidden="1" s="1" customFormat="1" ht="6.96" customHeight="1">
      <c r="B3" s="137"/>
      <c r="C3" s="138"/>
      <c r="D3" s="138"/>
      <c r="E3" s="138"/>
      <c r="F3" s="138"/>
      <c r="G3" s="138"/>
      <c r="H3" s="138"/>
      <c r="I3" s="138"/>
      <c r="J3" s="138"/>
      <c r="K3" s="138"/>
      <c r="L3" s="19"/>
      <c r="AT3" s="16" t="s">
        <v>82</v>
      </c>
    </row>
    <row r="4" hidden="1" s="1" customFormat="1" ht="24.96" customHeight="1">
      <c r="B4" s="19"/>
      <c r="D4" s="139" t="s">
        <v>111</v>
      </c>
      <c r="L4" s="19"/>
      <c r="M4" s="140" t="s">
        <v>10</v>
      </c>
      <c r="AT4" s="16" t="s">
        <v>4</v>
      </c>
    </row>
    <row r="5" hidden="1" s="1" customFormat="1" ht="6.96" customHeight="1">
      <c r="B5" s="19"/>
      <c r="L5" s="19"/>
    </row>
    <row r="6" hidden="1" s="1" customFormat="1" ht="12" customHeight="1">
      <c r="B6" s="19"/>
      <c r="D6" s="141" t="s">
        <v>16</v>
      </c>
      <c r="L6" s="19"/>
    </row>
    <row r="7" hidden="1" s="1" customFormat="1" ht="16.5" customHeight="1">
      <c r="B7" s="19"/>
      <c r="E7" s="142" t="str">
        <f>'Rekapitulace zakázky'!K6</f>
        <v>Oprava trati v úseku Hradec Králové - Předměřice n. L.</v>
      </c>
      <c r="F7" s="141"/>
      <c r="G7" s="141"/>
      <c r="H7" s="141"/>
      <c r="L7" s="19"/>
    </row>
    <row r="8" hidden="1" s="2" customFormat="1" ht="12" customHeight="1">
      <c r="A8" s="37"/>
      <c r="B8" s="43"/>
      <c r="C8" s="37"/>
      <c r="D8" s="141" t="s">
        <v>112</v>
      </c>
      <c r="E8" s="37"/>
      <c r="F8" s="37"/>
      <c r="G8" s="37"/>
      <c r="H8" s="37"/>
      <c r="I8" s="37"/>
      <c r="J8" s="37"/>
      <c r="K8" s="37"/>
      <c r="L8" s="143"/>
      <c r="S8" s="37"/>
      <c r="T8" s="37"/>
      <c r="U8" s="37"/>
      <c r="V8" s="37"/>
      <c r="W8" s="37"/>
      <c r="X8" s="37"/>
      <c r="Y8" s="37"/>
      <c r="Z8" s="37"/>
      <c r="AA8" s="37"/>
      <c r="AB8" s="37"/>
      <c r="AC8" s="37"/>
      <c r="AD8" s="37"/>
      <c r="AE8" s="37"/>
    </row>
    <row r="9" hidden="1" s="2" customFormat="1" ht="16.5" customHeight="1">
      <c r="A9" s="37"/>
      <c r="B9" s="43"/>
      <c r="C9" s="37"/>
      <c r="D9" s="37"/>
      <c r="E9" s="144" t="s">
        <v>989</v>
      </c>
      <c r="F9" s="37"/>
      <c r="G9" s="37"/>
      <c r="H9" s="37"/>
      <c r="I9" s="37"/>
      <c r="J9" s="37"/>
      <c r="K9" s="37"/>
      <c r="L9" s="143"/>
      <c r="S9" s="37"/>
      <c r="T9" s="37"/>
      <c r="U9" s="37"/>
      <c r="V9" s="37"/>
      <c r="W9" s="37"/>
      <c r="X9" s="37"/>
      <c r="Y9" s="37"/>
      <c r="Z9" s="37"/>
      <c r="AA9" s="37"/>
      <c r="AB9" s="37"/>
      <c r="AC9" s="37"/>
      <c r="AD9" s="37"/>
      <c r="AE9" s="37"/>
    </row>
    <row r="10" hidden="1" s="2" customFormat="1">
      <c r="A10" s="37"/>
      <c r="B10" s="43"/>
      <c r="C10" s="37"/>
      <c r="D10" s="37"/>
      <c r="E10" s="37"/>
      <c r="F10" s="37"/>
      <c r="G10" s="37"/>
      <c r="H10" s="37"/>
      <c r="I10" s="37"/>
      <c r="J10" s="37"/>
      <c r="K10" s="37"/>
      <c r="L10" s="143"/>
      <c r="S10" s="37"/>
      <c r="T10" s="37"/>
      <c r="U10" s="37"/>
      <c r="V10" s="37"/>
      <c r="W10" s="37"/>
      <c r="X10" s="37"/>
      <c r="Y10" s="37"/>
      <c r="Z10" s="37"/>
      <c r="AA10" s="37"/>
      <c r="AB10" s="37"/>
      <c r="AC10" s="37"/>
      <c r="AD10" s="37"/>
      <c r="AE10" s="37"/>
    </row>
    <row r="11" hidden="1" s="2" customFormat="1" ht="12" customHeight="1">
      <c r="A11" s="37"/>
      <c r="B11" s="43"/>
      <c r="C11" s="37"/>
      <c r="D11" s="141" t="s">
        <v>18</v>
      </c>
      <c r="E11" s="37"/>
      <c r="F11" s="132" t="s">
        <v>19</v>
      </c>
      <c r="G11" s="37"/>
      <c r="H11" s="37"/>
      <c r="I11" s="141" t="s">
        <v>20</v>
      </c>
      <c r="J11" s="132" t="s">
        <v>19</v>
      </c>
      <c r="K11" s="37"/>
      <c r="L11" s="143"/>
      <c r="S11" s="37"/>
      <c r="T11" s="37"/>
      <c r="U11" s="37"/>
      <c r="V11" s="37"/>
      <c r="W11" s="37"/>
      <c r="X11" s="37"/>
      <c r="Y11" s="37"/>
      <c r="Z11" s="37"/>
      <c r="AA11" s="37"/>
      <c r="AB11" s="37"/>
      <c r="AC11" s="37"/>
      <c r="AD11" s="37"/>
      <c r="AE11" s="37"/>
    </row>
    <row r="12" hidden="1" s="2" customFormat="1" ht="12" customHeight="1">
      <c r="A12" s="37"/>
      <c r="B12" s="43"/>
      <c r="C12" s="37"/>
      <c r="D12" s="141" t="s">
        <v>21</v>
      </c>
      <c r="E12" s="37"/>
      <c r="F12" s="132" t="s">
        <v>22</v>
      </c>
      <c r="G12" s="37"/>
      <c r="H12" s="37"/>
      <c r="I12" s="141" t="s">
        <v>23</v>
      </c>
      <c r="J12" s="145" t="str">
        <f>'Rekapitulace zakázky'!AN8</f>
        <v>10. 1. 2024</v>
      </c>
      <c r="K12" s="37"/>
      <c r="L12" s="143"/>
      <c r="S12" s="37"/>
      <c r="T12" s="37"/>
      <c r="U12" s="37"/>
      <c r="V12" s="37"/>
      <c r="W12" s="37"/>
      <c r="X12" s="37"/>
      <c r="Y12" s="37"/>
      <c r="Z12" s="37"/>
      <c r="AA12" s="37"/>
      <c r="AB12" s="37"/>
      <c r="AC12" s="37"/>
      <c r="AD12" s="37"/>
      <c r="AE12" s="37"/>
    </row>
    <row r="13" hidden="1" s="2" customFormat="1" ht="10.8" customHeight="1">
      <c r="A13" s="37"/>
      <c r="B13" s="43"/>
      <c r="C13" s="37"/>
      <c r="D13" s="37"/>
      <c r="E13" s="37"/>
      <c r="F13" s="37"/>
      <c r="G13" s="37"/>
      <c r="H13" s="37"/>
      <c r="I13" s="37"/>
      <c r="J13" s="37"/>
      <c r="K13" s="37"/>
      <c r="L13" s="143"/>
      <c r="S13" s="37"/>
      <c r="T13" s="37"/>
      <c r="U13" s="37"/>
      <c r="V13" s="37"/>
      <c r="W13" s="37"/>
      <c r="X13" s="37"/>
      <c r="Y13" s="37"/>
      <c r="Z13" s="37"/>
      <c r="AA13" s="37"/>
      <c r="AB13" s="37"/>
      <c r="AC13" s="37"/>
      <c r="AD13" s="37"/>
      <c r="AE13" s="37"/>
    </row>
    <row r="14" hidden="1" s="2" customFormat="1" ht="12" customHeight="1">
      <c r="A14" s="37"/>
      <c r="B14" s="43"/>
      <c r="C14" s="37"/>
      <c r="D14" s="141" t="s">
        <v>25</v>
      </c>
      <c r="E14" s="37"/>
      <c r="F14" s="37"/>
      <c r="G14" s="37"/>
      <c r="H14" s="37"/>
      <c r="I14" s="141" t="s">
        <v>26</v>
      </c>
      <c r="J14" s="132" t="s">
        <v>19</v>
      </c>
      <c r="K14" s="37"/>
      <c r="L14" s="143"/>
      <c r="S14" s="37"/>
      <c r="T14" s="37"/>
      <c r="U14" s="37"/>
      <c r="V14" s="37"/>
      <c r="W14" s="37"/>
      <c r="X14" s="37"/>
      <c r="Y14" s="37"/>
      <c r="Z14" s="37"/>
      <c r="AA14" s="37"/>
      <c r="AB14" s="37"/>
      <c r="AC14" s="37"/>
      <c r="AD14" s="37"/>
      <c r="AE14" s="37"/>
    </row>
    <row r="15" hidden="1" s="2" customFormat="1" ht="18" customHeight="1">
      <c r="A15" s="37"/>
      <c r="B15" s="43"/>
      <c r="C15" s="37"/>
      <c r="D15" s="37"/>
      <c r="E15" s="132" t="s">
        <v>27</v>
      </c>
      <c r="F15" s="37"/>
      <c r="G15" s="37"/>
      <c r="H15" s="37"/>
      <c r="I15" s="141" t="s">
        <v>28</v>
      </c>
      <c r="J15" s="132" t="s">
        <v>19</v>
      </c>
      <c r="K15" s="37"/>
      <c r="L15" s="143"/>
      <c r="S15" s="37"/>
      <c r="T15" s="37"/>
      <c r="U15" s="37"/>
      <c r="V15" s="37"/>
      <c r="W15" s="37"/>
      <c r="X15" s="37"/>
      <c r="Y15" s="37"/>
      <c r="Z15" s="37"/>
      <c r="AA15" s="37"/>
      <c r="AB15" s="37"/>
      <c r="AC15" s="37"/>
      <c r="AD15" s="37"/>
      <c r="AE15" s="37"/>
    </row>
    <row r="16" hidden="1" s="2" customFormat="1" ht="6.96" customHeight="1">
      <c r="A16" s="37"/>
      <c r="B16" s="43"/>
      <c r="C16" s="37"/>
      <c r="D16" s="37"/>
      <c r="E16" s="37"/>
      <c r="F16" s="37"/>
      <c r="G16" s="37"/>
      <c r="H16" s="37"/>
      <c r="I16" s="37"/>
      <c r="J16" s="37"/>
      <c r="K16" s="37"/>
      <c r="L16" s="143"/>
      <c r="S16" s="37"/>
      <c r="T16" s="37"/>
      <c r="U16" s="37"/>
      <c r="V16" s="37"/>
      <c r="W16" s="37"/>
      <c r="X16" s="37"/>
      <c r="Y16" s="37"/>
      <c r="Z16" s="37"/>
      <c r="AA16" s="37"/>
      <c r="AB16" s="37"/>
      <c r="AC16" s="37"/>
      <c r="AD16" s="37"/>
      <c r="AE16" s="37"/>
    </row>
    <row r="17" hidden="1" s="2" customFormat="1" ht="12" customHeight="1">
      <c r="A17" s="37"/>
      <c r="B17" s="43"/>
      <c r="C17" s="37"/>
      <c r="D17" s="141" t="s">
        <v>29</v>
      </c>
      <c r="E17" s="37"/>
      <c r="F17" s="37"/>
      <c r="G17" s="37"/>
      <c r="H17" s="37"/>
      <c r="I17" s="141" t="s">
        <v>26</v>
      </c>
      <c r="J17" s="32" t="str">
        <f>'Rekapitulace zakázky'!AN13</f>
        <v>Vyplň údaj</v>
      </c>
      <c r="K17" s="37"/>
      <c r="L17" s="143"/>
      <c r="S17" s="37"/>
      <c r="T17" s="37"/>
      <c r="U17" s="37"/>
      <c r="V17" s="37"/>
      <c r="W17" s="37"/>
      <c r="X17" s="37"/>
      <c r="Y17" s="37"/>
      <c r="Z17" s="37"/>
      <c r="AA17" s="37"/>
      <c r="AB17" s="37"/>
      <c r="AC17" s="37"/>
      <c r="AD17" s="37"/>
      <c r="AE17" s="37"/>
    </row>
    <row r="18" hidden="1" s="2" customFormat="1" ht="18" customHeight="1">
      <c r="A18" s="37"/>
      <c r="B18" s="43"/>
      <c r="C18" s="37"/>
      <c r="D18" s="37"/>
      <c r="E18" s="32" t="str">
        <f>'Rekapitulace zakázky'!E14</f>
        <v>Vyplň údaj</v>
      </c>
      <c r="F18" s="132"/>
      <c r="G18" s="132"/>
      <c r="H18" s="132"/>
      <c r="I18" s="141" t="s">
        <v>28</v>
      </c>
      <c r="J18" s="32" t="str">
        <f>'Rekapitulace zakázky'!AN14</f>
        <v>Vyplň údaj</v>
      </c>
      <c r="K18" s="37"/>
      <c r="L18" s="143"/>
      <c r="S18" s="37"/>
      <c r="T18" s="37"/>
      <c r="U18" s="37"/>
      <c r="V18" s="37"/>
      <c r="W18" s="37"/>
      <c r="X18" s="37"/>
      <c r="Y18" s="37"/>
      <c r="Z18" s="37"/>
      <c r="AA18" s="37"/>
      <c r="AB18" s="37"/>
      <c r="AC18" s="37"/>
      <c r="AD18" s="37"/>
      <c r="AE18" s="37"/>
    </row>
    <row r="19" hidden="1" s="2" customFormat="1" ht="6.96" customHeight="1">
      <c r="A19" s="37"/>
      <c r="B19" s="43"/>
      <c r="C19" s="37"/>
      <c r="D19" s="37"/>
      <c r="E19" s="37"/>
      <c r="F19" s="37"/>
      <c r="G19" s="37"/>
      <c r="H19" s="37"/>
      <c r="I19" s="37"/>
      <c r="J19" s="37"/>
      <c r="K19" s="37"/>
      <c r="L19" s="143"/>
      <c r="S19" s="37"/>
      <c r="T19" s="37"/>
      <c r="U19" s="37"/>
      <c r="V19" s="37"/>
      <c r="W19" s="37"/>
      <c r="X19" s="37"/>
      <c r="Y19" s="37"/>
      <c r="Z19" s="37"/>
      <c r="AA19" s="37"/>
      <c r="AB19" s="37"/>
      <c r="AC19" s="37"/>
      <c r="AD19" s="37"/>
      <c r="AE19" s="37"/>
    </row>
    <row r="20" hidden="1" s="2" customFormat="1" ht="12" customHeight="1">
      <c r="A20" s="37"/>
      <c r="B20" s="43"/>
      <c r="C20" s="37"/>
      <c r="D20" s="141" t="s">
        <v>31</v>
      </c>
      <c r="E20" s="37"/>
      <c r="F20" s="37"/>
      <c r="G20" s="37"/>
      <c r="H20" s="37"/>
      <c r="I20" s="141" t="s">
        <v>26</v>
      </c>
      <c r="J20" s="132" t="s">
        <v>19</v>
      </c>
      <c r="K20" s="37"/>
      <c r="L20" s="143"/>
      <c r="S20" s="37"/>
      <c r="T20" s="37"/>
      <c r="U20" s="37"/>
      <c r="V20" s="37"/>
      <c r="W20" s="37"/>
      <c r="X20" s="37"/>
      <c r="Y20" s="37"/>
      <c r="Z20" s="37"/>
      <c r="AA20" s="37"/>
      <c r="AB20" s="37"/>
      <c r="AC20" s="37"/>
      <c r="AD20" s="37"/>
      <c r="AE20" s="37"/>
    </row>
    <row r="21" hidden="1" s="2" customFormat="1" ht="18" customHeight="1">
      <c r="A21" s="37"/>
      <c r="B21" s="43"/>
      <c r="C21" s="37"/>
      <c r="D21" s="37"/>
      <c r="E21" s="132" t="s">
        <v>32</v>
      </c>
      <c r="F21" s="37"/>
      <c r="G21" s="37"/>
      <c r="H21" s="37"/>
      <c r="I21" s="141" t="s">
        <v>28</v>
      </c>
      <c r="J21" s="132" t="s">
        <v>19</v>
      </c>
      <c r="K21" s="37"/>
      <c r="L21" s="143"/>
      <c r="S21" s="37"/>
      <c r="T21" s="37"/>
      <c r="U21" s="37"/>
      <c r="V21" s="37"/>
      <c r="W21" s="37"/>
      <c r="X21" s="37"/>
      <c r="Y21" s="37"/>
      <c r="Z21" s="37"/>
      <c r="AA21" s="37"/>
      <c r="AB21" s="37"/>
      <c r="AC21" s="37"/>
      <c r="AD21" s="37"/>
      <c r="AE21" s="37"/>
    </row>
    <row r="22" hidden="1" s="2" customFormat="1" ht="6.96" customHeight="1">
      <c r="A22" s="37"/>
      <c r="B22" s="43"/>
      <c r="C22" s="37"/>
      <c r="D22" s="37"/>
      <c r="E22" s="37"/>
      <c r="F22" s="37"/>
      <c r="G22" s="37"/>
      <c r="H22" s="37"/>
      <c r="I22" s="37"/>
      <c r="J22" s="37"/>
      <c r="K22" s="37"/>
      <c r="L22" s="143"/>
      <c r="S22" s="37"/>
      <c r="T22" s="37"/>
      <c r="U22" s="37"/>
      <c r="V22" s="37"/>
      <c r="W22" s="37"/>
      <c r="X22" s="37"/>
      <c r="Y22" s="37"/>
      <c r="Z22" s="37"/>
      <c r="AA22" s="37"/>
      <c r="AB22" s="37"/>
      <c r="AC22" s="37"/>
      <c r="AD22" s="37"/>
      <c r="AE22" s="37"/>
    </row>
    <row r="23" hidden="1" s="2" customFormat="1" ht="12" customHeight="1">
      <c r="A23" s="37"/>
      <c r="B23" s="43"/>
      <c r="C23" s="37"/>
      <c r="D23" s="141" t="s">
        <v>34</v>
      </c>
      <c r="E23" s="37"/>
      <c r="F23" s="37"/>
      <c r="G23" s="37"/>
      <c r="H23" s="37"/>
      <c r="I23" s="141" t="s">
        <v>26</v>
      </c>
      <c r="J23" s="132" t="s">
        <v>19</v>
      </c>
      <c r="K23" s="37"/>
      <c r="L23" s="143"/>
      <c r="S23" s="37"/>
      <c r="T23" s="37"/>
      <c r="U23" s="37"/>
      <c r="V23" s="37"/>
      <c r="W23" s="37"/>
      <c r="X23" s="37"/>
      <c r="Y23" s="37"/>
      <c r="Z23" s="37"/>
      <c r="AA23" s="37"/>
      <c r="AB23" s="37"/>
      <c r="AC23" s="37"/>
      <c r="AD23" s="37"/>
      <c r="AE23" s="37"/>
    </row>
    <row r="24" hidden="1" s="2" customFormat="1" ht="18" customHeight="1">
      <c r="A24" s="37"/>
      <c r="B24" s="43"/>
      <c r="C24" s="37"/>
      <c r="D24" s="37"/>
      <c r="E24" s="132" t="s">
        <v>35</v>
      </c>
      <c r="F24" s="37"/>
      <c r="G24" s="37"/>
      <c r="H24" s="37"/>
      <c r="I24" s="141" t="s">
        <v>28</v>
      </c>
      <c r="J24" s="132" t="s">
        <v>19</v>
      </c>
      <c r="K24" s="37"/>
      <c r="L24" s="143"/>
      <c r="S24" s="37"/>
      <c r="T24" s="37"/>
      <c r="U24" s="37"/>
      <c r="V24" s="37"/>
      <c r="W24" s="37"/>
      <c r="X24" s="37"/>
      <c r="Y24" s="37"/>
      <c r="Z24" s="37"/>
      <c r="AA24" s="37"/>
      <c r="AB24" s="37"/>
      <c r="AC24" s="37"/>
      <c r="AD24" s="37"/>
      <c r="AE24" s="37"/>
    </row>
    <row r="25" hidden="1" s="2" customFormat="1" ht="6.96" customHeight="1">
      <c r="A25" s="37"/>
      <c r="B25" s="43"/>
      <c r="C25" s="37"/>
      <c r="D25" s="37"/>
      <c r="E25" s="37"/>
      <c r="F25" s="37"/>
      <c r="G25" s="37"/>
      <c r="H25" s="37"/>
      <c r="I25" s="37"/>
      <c r="J25" s="37"/>
      <c r="K25" s="37"/>
      <c r="L25" s="143"/>
      <c r="S25" s="37"/>
      <c r="T25" s="37"/>
      <c r="U25" s="37"/>
      <c r="V25" s="37"/>
      <c r="W25" s="37"/>
      <c r="X25" s="37"/>
      <c r="Y25" s="37"/>
      <c r="Z25" s="37"/>
      <c r="AA25" s="37"/>
      <c r="AB25" s="37"/>
      <c r="AC25" s="37"/>
      <c r="AD25" s="37"/>
      <c r="AE25" s="37"/>
    </row>
    <row r="26" hidden="1" s="2" customFormat="1" ht="12" customHeight="1">
      <c r="A26" s="37"/>
      <c r="B26" s="43"/>
      <c r="C26" s="37"/>
      <c r="D26" s="141" t="s">
        <v>36</v>
      </c>
      <c r="E26" s="37"/>
      <c r="F26" s="37"/>
      <c r="G26" s="37"/>
      <c r="H26" s="37"/>
      <c r="I26" s="37"/>
      <c r="J26" s="37"/>
      <c r="K26" s="37"/>
      <c r="L26" s="143"/>
      <c r="S26" s="37"/>
      <c r="T26" s="37"/>
      <c r="U26" s="37"/>
      <c r="V26" s="37"/>
      <c r="W26" s="37"/>
      <c r="X26" s="37"/>
      <c r="Y26" s="37"/>
      <c r="Z26" s="37"/>
      <c r="AA26" s="37"/>
      <c r="AB26" s="37"/>
      <c r="AC26" s="37"/>
      <c r="AD26" s="37"/>
      <c r="AE26" s="37"/>
    </row>
    <row r="27" hidden="1" s="8" customFormat="1" ht="71.25" customHeight="1">
      <c r="A27" s="146"/>
      <c r="B27" s="147"/>
      <c r="C27" s="146"/>
      <c r="D27" s="146"/>
      <c r="E27" s="148" t="s">
        <v>37</v>
      </c>
      <c r="F27" s="148"/>
      <c r="G27" s="148"/>
      <c r="H27" s="148"/>
      <c r="I27" s="146"/>
      <c r="J27" s="146"/>
      <c r="K27" s="146"/>
      <c r="L27" s="149"/>
      <c r="S27" s="146"/>
      <c r="T27" s="146"/>
      <c r="U27" s="146"/>
      <c r="V27" s="146"/>
      <c r="W27" s="146"/>
      <c r="X27" s="146"/>
      <c r="Y27" s="146"/>
      <c r="Z27" s="146"/>
      <c r="AA27" s="146"/>
      <c r="AB27" s="146"/>
      <c r="AC27" s="146"/>
      <c r="AD27" s="146"/>
      <c r="AE27" s="146"/>
    </row>
    <row r="28" hidden="1" s="2" customFormat="1" ht="6.96" customHeight="1">
      <c r="A28" s="37"/>
      <c r="B28" s="43"/>
      <c r="C28" s="37"/>
      <c r="D28" s="37"/>
      <c r="E28" s="37"/>
      <c r="F28" s="37"/>
      <c r="G28" s="37"/>
      <c r="H28" s="37"/>
      <c r="I28" s="37"/>
      <c r="J28" s="37"/>
      <c r="K28" s="37"/>
      <c r="L28" s="143"/>
      <c r="S28" s="37"/>
      <c r="T28" s="37"/>
      <c r="U28" s="37"/>
      <c r="V28" s="37"/>
      <c r="W28" s="37"/>
      <c r="X28" s="37"/>
      <c r="Y28" s="37"/>
      <c r="Z28" s="37"/>
      <c r="AA28" s="37"/>
      <c r="AB28" s="37"/>
      <c r="AC28" s="37"/>
      <c r="AD28" s="37"/>
      <c r="AE28" s="37"/>
    </row>
    <row r="29" hidden="1" s="2" customFormat="1" ht="6.96" customHeight="1">
      <c r="A29" s="37"/>
      <c r="B29" s="43"/>
      <c r="C29" s="37"/>
      <c r="D29" s="150"/>
      <c r="E29" s="150"/>
      <c r="F29" s="150"/>
      <c r="G29" s="150"/>
      <c r="H29" s="150"/>
      <c r="I29" s="150"/>
      <c r="J29" s="150"/>
      <c r="K29" s="150"/>
      <c r="L29" s="143"/>
      <c r="S29" s="37"/>
      <c r="T29" s="37"/>
      <c r="U29" s="37"/>
      <c r="V29" s="37"/>
      <c r="W29" s="37"/>
      <c r="X29" s="37"/>
      <c r="Y29" s="37"/>
      <c r="Z29" s="37"/>
      <c r="AA29" s="37"/>
      <c r="AB29" s="37"/>
      <c r="AC29" s="37"/>
      <c r="AD29" s="37"/>
      <c r="AE29" s="37"/>
    </row>
    <row r="30" hidden="1" s="2" customFormat="1" ht="25.44" customHeight="1">
      <c r="A30" s="37"/>
      <c r="B30" s="43"/>
      <c r="C30" s="37"/>
      <c r="D30" s="151" t="s">
        <v>38</v>
      </c>
      <c r="E30" s="37"/>
      <c r="F30" s="37"/>
      <c r="G30" s="37"/>
      <c r="H30" s="37"/>
      <c r="I30" s="37"/>
      <c r="J30" s="152">
        <f>ROUND(J81, 2)</f>
        <v>0</v>
      </c>
      <c r="K30" s="37"/>
      <c r="L30" s="143"/>
      <c r="S30" s="37"/>
      <c r="T30" s="37"/>
      <c r="U30" s="37"/>
      <c r="V30" s="37"/>
      <c r="W30" s="37"/>
      <c r="X30" s="37"/>
      <c r="Y30" s="37"/>
      <c r="Z30" s="37"/>
      <c r="AA30" s="37"/>
      <c r="AB30" s="37"/>
      <c r="AC30" s="37"/>
      <c r="AD30" s="37"/>
      <c r="AE30" s="37"/>
    </row>
    <row r="31" hidden="1" s="2" customFormat="1" ht="6.96" customHeight="1">
      <c r="A31" s="37"/>
      <c r="B31" s="43"/>
      <c r="C31" s="37"/>
      <c r="D31" s="150"/>
      <c r="E31" s="150"/>
      <c r="F31" s="150"/>
      <c r="G31" s="150"/>
      <c r="H31" s="150"/>
      <c r="I31" s="150"/>
      <c r="J31" s="150"/>
      <c r="K31" s="150"/>
      <c r="L31" s="143"/>
      <c r="S31" s="37"/>
      <c r="T31" s="37"/>
      <c r="U31" s="37"/>
      <c r="V31" s="37"/>
      <c r="W31" s="37"/>
      <c r="X31" s="37"/>
      <c r="Y31" s="37"/>
      <c r="Z31" s="37"/>
      <c r="AA31" s="37"/>
      <c r="AB31" s="37"/>
      <c r="AC31" s="37"/>
      <c r="AD31" s="37"/>
      <c r="AE31" s="37"/>
    </row>
    <row r="32" hidden="1" s="2" customFormat="1" ht="14.4" customHeight="1">
      <c r="A32" s="37"/>
      <c r="B32" s="43"/>
      <c r="C32" s="37"/>
      <c r="D32" s="37"/>
      <c r="E32" s="37"/>
      <c r="F32" s="153" t="s">
        <v>40</v>
      </c>
      <c r="G32" s="37"/>
      <c r="H32" s="37"/>
      <c r="I32" s="153" t="s">
        <v>39</v>
      </c>
      <c r="J32" s="153" t="s">
        <v>41</v>
      </c>
      <c r="K32" s="37"/>
      <c r="L32" s="143"/>
      <c r="S32" s="37"/>
      <c r="T32" s="37"/>
      <c r="U32" s="37"/>
      <c r="V32" s="37"/>
      <c r="W32" s="37"/>
      <c r="X32" s="37"/>
      <c r="Y32" s="37"/>
      <c r="Z32" s="37"/>
      <c r="AA32" s="37"/>
      <c r="AB32" s="37"/>
      <c r="AC32" s="37"/>
      <c r="AD32" s="37"/>
      <c r="AE32" s="37"/>
    </row>
    <row r="33" hidden="1" s="2" customFormat="1" ht="14.4" customHeight="1">
      <c r="A33" s="37"/>
      <c r="B33" s="43"/>
      <c r="C33" s="37"/>
      <c r="D33" s="154" t="s">
        <v>42</v>
      </c>
      <c r="E33" s="141" t="s">
        <v>43</v>
      </c>
      <c r="F33" s="155">
        <f>ROUND((SUM(BE81:BE106)),  2)</f>
        <v>0</v>
      </c>
      <c r="G33" s="37"/>
      <c r="H33" s="37"/>
      <c r="I33" s="156">
        <v>0.20999999999999999</v>
      </c>
      <c r="J33" s="155">
        <f>ROUND(((SUM(BE81:BE106))*I33),  2)</f>
        <v>0</v>
      </c>
      <c r="K33" s="37"/>
      <c r="L33" s="143"/>
      <c r="S33" s="37"/>
      <c r="T33" s="37"/>
      <c r="U33" s="37"/>
      <c r="V33" s="37"/>
      <c r="W33" s="37"/>
      <c r="X33" s="37"/>
      <c r="Y33" s="37"/>
      <c r="Z33" s="37"/>
      <c r="AA33" s="37"/>
      <c r="AB33" s="37"/>
      <c r="AC33" s="37"/>
      <c r="AD33" s="37"/>
      <c r="AE33" s="37"/>
    </row>
    <row r="34" hidden="1" s="2" customFormat="1" ht="14.4" customHeight="1">
      <c r="A34" s="37"/>
      <c r="B34" s="43"/>
      <c r="C34" s="37"/>
      <c r="D34" s="37"/>
      <c r="E34" s="141" t="s">
        <v>44</v>
      </c>
      <c r="F34" s="155">
        <f>ROUND((SUM(BF81:BF106)),  2)</f>
        <v>0</v>
      </c>
      <c r="G34" s="37"/>
      <c r="H34" s="37"/>
      <c r="I34" s="156">
        <v>0.12</v>
      </c>
      <c r="J34" s="155">
        <f>ROUND(((SUM(BF81:BF106))*I34),  2)</f>
        <v>0</v>
      </c>
      <c r="K34" s="37"/>
      <c r="L34" s="143"/>
      <c r="S34" s="37"/>
      <c r="T34" s="37"/>
      <c r="U34" s="37"/>
      <c r="V34" s="37"/>
      <c r="W34" s="37"/>
      <c r="X34" s="37"/>
      <c r="Y34" s="37"/>
      <c r="Z34" s="37"/>
      <c r="AA34" s="37"/>
      <c r="AB34" s="37"/>
      <c r="AC34" s="37"/>
      <c r="AD34" s="37"/>
      <c r="AE34" s="37"/>
    </row>
    <row r="35" hidden="1" s="2" customFormat="1" ht="14.4" customHeight="1">
      <c r="A35" s="37"/>
      <c r="B35" s="43"/>
      <c r="C35" s="37"/>
      <c r="D35" s="37"/>
      <c r="E35" s="141" t="s">
        <v>45</v>
      </c>
      <c r="F35" s="155">
        <f>ROUND((SUM(BG81:BG106)),  2)</f>
        <v>0</v>
      </c>
      <c r="G35" s="37"/>
      <c r="H35" s="37"/>
      <c r="I35" s="156">
        <v>0.20999999999999999</v>
      </c>
      <c r="J35" s="155">
        <f>0</f>
        <v>0</v>
      </c>
      <c r="K35" s="37"/>
      <c r="L35" s="143"/>
      <c r="S35" s="37"/>
      <c r="T35" s="37"/>
      <c r="U35" s="37"/>
      <c r="V35" s="37"/>
      <c r="W35" s="37"/>
      <c r="X35" s="37"/>
      <c r="Y35" s="37"/>
      <c r="Z35" s="37"/>
      <c r="AA35" s="37"/>
      <c r="AB35" s="37"/>
      <c r="AC35" s="37"/>
      <c r="AD35" s="37"/>
      <c r="AE35" s="37"/>
    </row>
    <row r="36" hidden="1" s="2" customFormat="1" ht="14.4" customHeight="1">
      <c r="A36" s="37"/>
      <c r="B36" s="43"/>
      <c r="C36" s="37"/>
      <c r="D36" s="37"/>
      <c r="E36" s="141" t="s">
        <v>46</v>
      </c>
      <c r="F36" s="155">
        <f>ROUND((SUM(BH81:BH106)),  2)</f>
        <v>0</v>
      </c>
      <c r="G36" s="37"/>
      <c r="H36" s="37"/>
      <c r="I36" s="156">
        <v>0.12</v>
      </c>
      <c r="J36" s="155">
        <f>0</f>
        <v>0</v>
      </c>
      <c r="K36" s="37"/>
      <c r="L36" s="143"/>
      <c r="S36" s="37"/>
      <c r="T36" s="37"/>
      <c r="U36" s="37"/>
      <c r="V36" s="37"/>
      <c r="W36" s="37"/>
      <c r="X36" s="37"/>
      <c r="Y36" s="37"/>
      <c r="Z36" s="37"/>
      <c r="AA36" s="37"/>
      <c r="AB36" s="37"/>
      <c r="AC36" s="37"/>
      <c r="AD36" s="37"/>
      <c r="AE36" s="37"/>
    </row>
    <row r="37" hidden="1" s="2" customFormat="1" ht="14.4" customHeight="1">
      <c r="A37" s="37"/>
      <c r="B37" s="43"/>
      <c r="C37" s="37"/>
      <c r="D37" s="37"/>
      <c r="E37" s="141" t="s">
        <v>47</v>
      </c>
      <c r="F37" s="155">
        <f>ROUND((SUM(BI81:BI106)),  2)</f>
        <v>0</v>
      </c>
      <c r="G37" s="37"/>
      <c r="H37" s="37"/>
      <c r="I37" s="156">
        <v>0</v>
      </c>
      <c r="J37" s="155">
        <f>0</f>
        <v>0</v>
      </c>
      <c r="K37" s="37"/>
      <c r="L37" s="143"/>
      <c r="S37" s="37"/>
      <c r="T37" s="37"/>
      <c r="U37" s="37"/>
      <c r="V37" s="37"/>
      <c r="W37" s="37"/>
      <c r="X37" s="37"/>
      <c r="Y37" s="37"/>
      <c r="Z37" s="37"/>
      <c r="AA37" s="37"/>
      <c r="AB37" s="37"/>
      <c r="AC37" s="37"/>
      <c r="AD37" s="37"/>
      <c r="AE37" s="37"/>
    </row>
    <row r="38" hidden="1" s="2" customFormat="1" ht="6.96" customHeight="1">
      <c r="A38" s="37"/>
      <c r="B38" s="43"/>
      <c r="C38" s="37"/>
      <c r="D38" s="37"/>
      <c r="E38" s="37"/>
      <c r="F38" s="37"/>
      <c r="G38" s="37"/>
      <c r="H38" s="37"/>
      <c r="I38" s="37"/>
      <c r="J38" s="37"/>
      <c r="K38" s="37"/>
      <c r="L38" s="143"/>
      <c r="S38" s="37"/>
      <c r="T38" s="37"/>
      <c r="U38" s="37"/>
      <c r="V38" s="37"/>
      <c r="W38" s="37"/>
      <c r="X38" s="37"/>
      <c r="Y38" s="37"/>
      <c r="Z38" s="37"/>
      <c r="AA38" s="37"/>
      <c r="AB38" s="37"/>
      <c r="AC38" s="37"/>
      <c r="AD38" s="37"/>
      <c r="AE38" s="37"/>
    </row>
    <row r="39" hidden="1" s="2" customFormat="1" ht="25.44" customHeight="1">
      <c r="A39" s="37"/>
      <c r="B39" s="43"/>
      <c r="C39" s="157"/>
      <c r="D39" s="158" t="s">
        <v>48</v>
      </c>
      <c r="E39" s="159"/>
      <c r="F39" s="159"/>
      <c r="G39" s="160" t="s">
        <v>49</v>
      </c>
      <c r="H39" s="161" t="s">
        <v>50</v>
      </c>
      <c r="I39" s="159"/>
      <c r="J39" s="162">
        <f>SUM(J30:J37)</f>
        <v>0</v>
      </c>
      <c r="K39" s="163"/>
      <c r="L39" s="143"/>
      <c r="S39" s="37"/>
      <c r="T39" s="37"/>
      <c r="U39" s="37"/>
      <c r="V39" s="37"/>
      <c r="W39" s="37"/>
      <c r="X39" s="37"/>
      <c r="Y39" s="37"/>
      <c r="Z39" s="37"/>
      <c r="AA39" s="37"/>
      <c r="AB39" s="37"/>
      <c r="AC39" s="37"/>
      <c r="AD39" s="37"/>
      <c r="AE39" s="37"/>
    </row>
    <row r="40" hidden="1" s="2" customFormat="1" ht="14.4" customHeight="1">
      <c r="A40" s="37"/>
      <c r="B40" s="164"/>
      <c r="C40" s="165"/>
      <c r="D40" s="165"/>
      <c r="E40" s="165"/>
      <c r="F40" s="165"/>
      <c r="G40" s="165"/>
      <c r="H40" s="165"/>
      <c r="I40" s="165"/>
      <c r="J40" s="165"/>
      <c r="K40" s="165"/>
      <c r="L40" s="143"/>
      <c r="S40" s="37"/>
      <c r="T40" s="37"/>
      <c r="U40" s="37"/>
      <c r="V40" s="37"/>
      <c r="W40" s="37"/>
      <c r="X40" s="37"/>
      <c r="Y40" s="37"/>
      <c r="Z40" s="37"/>
      <c r="AA40" s="37"/>
      <c r="AB40" s="37"/>
      <c r="AC40" s="37"/>
      <c r="AD40" s="37"/>
      <c r="AE40" s="37"/>
    </row>
    <row r="41" hidden="1"/>
    <row r="42" hidden="1"/>
    <row r="43" hidden="1"/>
    <row r="44" s="2" customFormat="1" ht="6.96" customHeight="1">
      <c r="A44" s="37"/>
      <c r="B44" s="166"/>
      <c r="C44" s="167"/>
      <c r="D44" s="167"/>
      <c r="E44" s="167"/>
      <c r="F44" s="167"/>
      <c r="G44" s="167"/>
      <c r="H44" s="167"/>
      <c r="I44" s="167"/>
      <c r="J44" s="167"/>
      <c r="K44" s="167"/>
      <c r="L44" s="143"/>
      <c r="S44" s="37"/>
      <c r="T44" s="37"/>
      <c r="U44" s="37"/>
      <c r="V44" s="37"/>
      <c r="W44" s="37"/>
      <c r="X44" s="37"/>
      <c r="Y44" s="37"/>
      <c r="Z44" s="37"/>
      <c r="AA44" s="37"/>
      <c r="AB44" s="37"/>
      <c r="AC44" s="37"/>
      <c r="AD44" s="37"/>
      <c r="AE44" s="37"/>
    </row>
    <row r="45" s="2" customFormat="1" ht="24.96" customHeight="1">
      <c r="A45" s="37"/>
      <c r="B45" s="38"/>
      <c r="C45" s="22" t="s">
        <v>114</v>
      </c>
      <c r="D45" s="39"/>
      <c r="E45" s="39"/>
      <c r="F45" s="39"/>
      <c r="G45" s="39"/>
      <c r="H45" s="39"/>
      <c r="I45" s="39"/>
      <c r="J45" s="39"/>
      <c r="K45" s="39"/>
      <c r="L45" s="143"/>
      <c r="S45" s="37"/>
      <c r="T45" s="37"/>
      <c r="U45" s="37"/>
      <c r="V45" s="37"/>
      <c r="W45" s="37"/>
      <c r="X45" s="37"/>
      <c r="Y45" s="37"/>
      <c r="Z45" s="37"/>
      <c r="AA45" s="37"/>
      <c r="AB45" s="37"/>
      <c r="AC45" s="37"/>
      <c r="AD45" s="37"/>
      <c r="AE45" s="37"/>
    </row>
    <row r="46" s="2" customFormat="1" ht="6.96" customHeight="1">
      <c r="A46" s="37"/>
      <c r="B46" s="38"/>
      <c r="C46" s="39"/>
      <c r="D46" s="39"/>
      <c r="E46" s="39"/>
      <c r="F46" s="39"/>
      <c r="G46" s="39"/>
      <c r="H46" s="39"/>
      <c r="I46" s="39"/>
      <c r="J46" s="39"/>
      <c r="K46" s="39"/>
      <c r="L46" s="143"/>
      <c r="S46" s="37"/>
      <c r="T46" s="37"/>
      <c r="U46" s="37"/>
      <c r="V46" s="37"/>
      <c r="W46" s="37"/>
      <c r="X46" s="37"/>
      <c r="Y46" s="37"/>
      <c r="Z46" s="37"/>
      <c r="AA46" s="37"/>
      <c r="AB46" s="37"/>
      <c r="AC46" s="37"/>
      <c r="AD46" s="37"/>
      <c r="AE46" s="37"/>
    </row>
    <row r="47" s="2" customFormat="1" ht="12" customHeight="1">
      <c r="A47" s="37"/>
      <c r="B47" s="38"/>
      <c r="C47" s="31" t="s">
        <v>16</v>
      </c>
      <c r="D47" s="39"/>
      <c r="E47" s="39"/>
      <c r="F47" s="39"/>
      <c r="G47" s="39"/>
      <c r="H47" s="39"/>
      <c r="I47" s="39"/>
      <c r="J47" s="39"/>
      <c r="K47" s="39"/>
      <c r="L47" s="143"/>
      <c r="S47" s="37"/>
      <c r="T47" s="37"/>
      <c r="U47" s="37"/>
      <c r="V47" s="37"/>
      <c r="W47" s="37"/>
      <c r="X47" s="37"/>
      <c r="Y47" s="37"/>
      <c r="Z47" s="37"/>
      <c r="AA47" s="37"/>
      <c r="AB47" s="37"/>
      <c r="AC47" s="37"/>
      <c r="AD47" s="37"/>
      <c r="AE47" s="37"/>
    </row>
    <row r="48" s="2" customFormat="1" ht="16.5" customHeight="1">
      <c r="A48" s="37"/>
      <c r="B48" s="38"/>
      <c r="C48" s="39"/>
      <c r="D48" s="39"/>
      <c r="E48" s="168" t="str">
        <f>E7</f>
        <v>Oprava trati v úseku Hradec Králové - Předměřice n. L.</v>
      </c>
      <c r="F48" s="31"/>
      <c r="G48" s="31"/>
      <c r="H48" s="31"/>
      <c r="I48" s="39"/>
      <c r="J48" s="39"/>
      <c r="K48" s="39"/>
      <c r="L48" s="143"/>
      <c r="S48" s="37"/>
      <c r="T48" s="37"/>
      <c r="U48" s="37"/>
      <c r="V48" s="37"/>
      <c r="W48" s="37"/>
      <c r="X48" s="37"/>
      <c r="Y48" s="37"/>
      <c r="Z48" s="37"/>
      <c r="AA48" s="37"/>
      <c r="AB48" s="37"/>
      <c r="AC48" s="37"/>
      <c r="AD48" s="37"/>
      <c r="AE48" s="37"/>
    </row>
    <row r="49" s="2" customFormat="1" ht="12" customHeight="1">
      <c r="A49" s="37"/>
      <c r="B49" s="38"/>
      <c r="C49" s="31" t="s">
        <v>112</v>
      </c>
      <c r="D49" s="39"/>
      <c r="E49" s="39"/>
      <c r="F49" s="39"/>
      <c r="G49" s="39"/>
      <c r="H49" s="39"/>
      <c r="I49" s="39"/>
      <c r="J49" s="39"/>
      <c r="K49" s="39"/>
      <c r="L49" s="143"/>
      <c r="S49" s="37"/>
      <c r="T49" s="37"/>
      <c r="U49" s="37"/>
      <c r="V49" s="37"/>
      <c r="W49" s="37"/>
      <c r="X49" s="37"/>
      <c r="Y49" s="37"/>
      <c r="Z49" s="37"/>
      <c r="AA49" s="37"/>
      <c r="AB49" s="37"/>
      <c r="AC49" s="37"/>
      <c r="AD49" s="37"/>
      <c r="AE49" s="37"/>
    </row>
    <row r="50" s="2" customFormat="1" ht="16.5" customHeight="1">
      <c r="A50" s="37"/>
      <c r="B50" s="38"/>
      <c r="C50" s="39"/>
      <c r="D50" s="39"/>
      <c r="E50" s="68" t="str">
        <f>E9</f>
        <v>VON - Vedlejší a ostatní náklady</v>
      </c>
      <c r="F50" s="39"/>
      <c r="G50" s="39"/>
      <c r="H50" s="39"/>
      <c r="I50" s="39"/>
      <c r="J50" s="39"/>
      <c r="K50" s="39"/>
      <c r="L50" s="143"/>
      <c r="S50" s="37"/>
      <c r="T50" s="37"/>
      <c r="U50" s="37"/>
      <c r="V50" s="37"/>
      <c r="W50" s="37"/>
      <c r="X50" s="37"/>
      <c r="Y50" s="37"/>
      <c r="Z50" s="37"/>
      <c r="AA50" s="37"/>
      <c r="AB50" s="37"/>
      <c r="AC50" s="37"/>
      <c r="AD50" s="37"/>
      <c r="AE50" s="37"/>
    </row>
    <row r="51" s="2" customFormat="1" ht="6.96" customHeight="1">
      <c r="A51" s="37"/>
      <c r="B51" s="38"/>
      <c r="C51" s="39"/>
      <c r="D51" s="39"/>
      <c r="E51" s="39"/>
      <c r="F51" s="39"/>
      <c r="G51" s="39"/>
      <c r="H51" s="39"/>
      <c r="I51" s="39"/>
      <c r="J51" s="39"/>
      <c r="K51" s="39"/>
      <c r="L51" s="143"/>
      <c r="S51" s="37"/>
      <c r="T51" s="37"/>
      <c r="U51" s="37"/>
      <c r="V51" s="37"/>
      <c r="W51" s="37"/>
      <c r="X51" s="37"/>
      <c r="Y51" s="37"/>
      <c r="Z51" s="37"/>
      <c r="AA51" s="37"/>
      <c r="AB51" s="37"/>
      <c r="AC51" s="37"/>
      <c r="AD51" s="37"/>
      <c r="AE51" s="37"/>
    </row>
    <row r="52" s="2" customFormat="1" ht="12" customHeight="1">
      <c r="A52" s="37"/>
      <c r="B52" s="38"/>
      <c r="C52" s="31" t="s">
        <v>21</v>
      </c>
      <c r="D52" s="39"/>
      <c r="E52" s="39"/>
      <c r="F52" s="26" t="str">
        <f>F12</f>
        <v>TÚ Hradec Králové - Předměřice n. L.</v>
      </c>
      <c r="G52" s="39"/>
      <c r="H52" s="39"/>
      <c r="I52" s="31" t="s">
        <v>23</v>
      </c>
      <c r="J52" s="71" t="str">
        <f>IF(J12="","",J12)</f>
        <v>10. 1. 2024</v>
      </c>
      <c r="K52" s="39"/>
      <c r="L52" s="143"/>
      <c r="S52" s="37"/>
      <c r="T52" s="37"/>
      <c r="U52" s="37"/>
      <c r="V52" s="37"/>
      <c r="W52" s="37"/>
      <c r="X52" s="37"/>
      <c r="Y52" s="37"/>
      <c r="Z52" s="37"/>
      <c r="AA52" s="37"/>
      <c r="AB52" s="37"/>
      <c r="AC52" s="37"/>
      <c r="AD52" s="37"/>
      <c r="AE52" s="37"/>
    </row>
    <row r="53" s="2" customFormat="1" ht="6.96" customHeight="1">
      <c r="A53" s="37"/>
      <c r="B53" s="38"/>
      <c r="C53" s="39"/>
      <c r="D53" s="39"/>
      <c r="E53" s="39"/>
      <c r="F53" s="39"/>
      <c r="G53" s="39"/>
      <c r="H53" s="39"/>
      <c r="I53" s="39"/>
      <c r="J53" s="39"/>
      <c r="K53" s="39"/>
      <c r="L53" s="143"/>
      <c r="S53" s="37"/>
      <c r="T53" s="37"/>
      <c r="U53" s="37"/>
      <c r="V53" s="37"/>
      <c r="W53" s="37"/>
      <c r="X53" s="37"/>
      <c r="Y53" s="37"/>
      <c r="Z53" s="37"/>
      <c r="AA53" s="37"/>
      <c r="AB53" s="37"/>
      <c r="AC53" s="37"/>
      <c r="AD53" s="37"/>
      <c r="AE53" s="37"/>
    </row>
    <row r="54" s="2" customFormat="1" ht="15.15" customHeight="1">
      <c r="A54" s="37"/>
      <c r="B54" s="38"/>
      <c r="C54" s="31" t="s">
        <v>25</v>
      </c>
      <c r="D54" s="39"/>
      <c r="E54" s="39"/>
      <c r="F54" s="26" t="str">
        <f>E15</f>
        <v>Správa železnic, s.o.</v>
      </c>
      <c r="G54" s="39"/>
      <c r="H54" s="39"/>
      <c r="I54" s="31" t="s">
        <v>31</v>
      </c>
      <c r="J54" s="35" t="str">
        <f>E21</f>
        <v>Bez PD</v>
      </c>
      <c r="K54" s="39"/>
      <c r="L54" s="143"/>
      <c r="S54" s="37"/>
      <c r="T54" s="37"/>
      <c r="U54" s="37"/>
      <c r="V54" s="37"/>
      <c r="W54" s="37"/>
      <c r="X54" s="37"/>
      <c r="Y54" s="37"/>
      <c r="Z54" s="37"/>
      <c r="AA54" s="37"/>
      <c r="AB54" s="37"/>
      <c r="AC54" s="37"/>
      <c r="AD54" s="37"/>
      <c r="AE54" s="37"/>
    </row>
    <row r="55" s="2" customFormat="1" ht="15.15" customHeight="1">
      <c r="A55" s="37"/>
      <c r="B55" s="38"/>
      <c r="C55" s="31" t="s">
        <v>29</v>
      </c>
      <c r="D55" s="39"/>
      <c r="E55" s="39"/>
      <c r="F55" s="26" t="str">
        <f>IF(E18="","",E18)</f>
        <v>Vyplň údaj</v>
      </c>
      <c r="G55" s="39"/>
      <c r="H55" s="39"/>
      <c r="I55" s="31" t="s">
        <v>34</v>
      </c>
      <c r="J55" s="35" t="str">
        <f>E24</f>
        <v>ST Hradec Králové</v>
      </c>
      <c r="K55" s="39"/>
      <c r="L55" s="143"/>
      <c r="S55" s="37"/>
      <c r="T55" s="37"/>
      <c r="U55" s="37"/>
      <c r="V55" s="37"/>
      <c r="W55" s="37"/>
      <c r="X55" s="37"/>
      <c r="Y55" s="37"/>
      <c r="Z55" s="37"/>
      <c r="AA55" s="37"/>
      <c r="AB55" s="37"/>
      <c r="AC55" s="37"/>
      <c r="AD55" s="37"/>
      <c r="AE55" s="37"/>
    </row>
    <row r="56" s="2" customFormat="1" ht="10.32" customHeight="1">
      <c r="A56" s="37"/>
      <c r="B56" s="38"/>
      <c r="C56" s="39"/>
      <c r="D56" s="39"/>
      <c r="E56" s="39"/>
      <c r="F56" s="39"/>
      <c r="G56" s="39"/>
      <c r="H56" s="39"/>
      <c r="I56" s="39"/>
      <c r="J56" s="39"/>
      <c r="K56" s="39"/>
      <c r="L56" s="143"/>
      <c r="S56" s="37"/>
      <c r="T56" s="37"/>
      <c r="U56" s="37"/>
      <c r="V56" s="37"/>
      <c r="W56" s="37"/>
      <c r="X56" s="37"/>
      <c r="Y56" s="37"/>
      <c r="Z56" s="37"/>
      <c r="AA56" s="37"/>
      <c r="AB56" s="37"/>
      <c r="AC56" s="37"/>
      <c r="AD56" s="37"/>
      <c r="AE56" s="37"/>
    </row>
    <row r="57" s="2" customFormat="1" ht="29.28" customHeight="1">
      <c r="A57" s="37"/>
      <c r="B57" s="38"/>
      <c r="C57" s="169" t="s">
        <v>115</v>
      </c>
      <c r="D57" s="170"/>
      <c r="E57" s="170"/>
      <c r="F57" s="170"/>
      <c r="G57" s="170"/>
      <c r="H57" s="170"/>
      <c r="I57" s="170"/>
      <c r="J57" s="171" t="s">
        <v>116</v>
      </c>
      <c r="K57" s="170"/>
      <c r="L57" s="143"/>
      <c r="S57" s="37"/>
      <c r="T57" s="37"/>
      <c r="U57" s="37"/>
      <c r="V57" s="37"/>
      <c r="W57" s="37"/>
      <c r="X57" s="37"/>
      <c r="Y57" s="37"/>
      <c r="Z57" s="37"/>
      <c r="AA57" s="37"/>
      <c r="AB57" s="37"/>
      <c r="AC57" s="37"/>
      <c r="AD57" s="37"/>
      <c r="AE57" s="37"/>
    </row>
    <row r="58" s="2" customFormat="1" ht="10.32" customHeight="1">
      <c r="A58" s="37"/>
      <c r="B58" s="38"/>
      <c r="C58" s="39"/>
      <c r="D58" s="39"/>
      <c r="E58" s="39"/>
      <c r="F58" s="39"/>
      <c r="G58" s="39"/>
      <c r="H58" s="39"/>
      <c r="I58" s="39"/>
      <c r="J58" s="39"/>
      <c r="K58" s="39"/>
      <c r="L58" s="143"/>
      <c r="S58" s="37"/>
      <c r="T58" s="37"/>
      <c r="U58" s="37"/>
      <c r="V58" s="37"/>
      <c r="W58" s="37"/>
      <c r="X58" s="37"/>
      <c r="Y58" s="37"/>
      <c r="Z58" s="37"/>
      <c r="AA58" s="37"/>
      <c r="AB58" s="37"/>
      <c r="AC58" s="37"/>
      <c r="AD58" s="37"/>
      <c r="AE58" s="37"/>
    </row>
    <row r="59" s="2" customFormat="1" ht="22.8" customHeight="1">
      <c r="A59" s="37"/>
      <c r="B59" s="38"/>
      <c r="C59" s="172" t="s">
        <v>70</v>
      </c>
      <c r="D59" s="39"/>
      <c r="E59" s="39"/>
      <c r="F59" s="39"/>
      <c r="G59" s="39"/>
      <c r="H59" s="39"/>
      <c r="I59" s="39"/>
      <c r="J59" s="101">
        <f>J81</f>
        <v>0</v>
      </c>
      <c r="K59" s="39"/>
      <c r="L59" s="143"/>
      <c r="S59" s="37"/>
      <c r="T59" s="37"/>
      <c r="U59" s="37"/>
      <c r="V59" s="37"/>
      <c r="W59" s="37"/>
      <c r="X59" s="37"/>
      <c r="Y59" s="37"/>
      <c r="Z59" s="37"/>
      <c r="AA59" s="37"/>
      <c r="AB59" s="37"/>
      <c r="AC59" s="37"/>
      <c r="AD59" s="37"/>
      <c r="AE59" s="37"/>
      <c r="AU59" s="16" t="s">
        <v>117</v>
      </c>
    </row>
    <row r="60" s="9" customFormat="1" ht="24.96" customHeight="1">
      <c r="A60" s="9"/>
      <c r="B60" s="173"/>
      <c r="C60" s="174"/>
      <c r="D60" s="175" t="s">
        <v>120</v>
      </c>
      <c r="E60" s="176"/>
      <c r="F60" s="176"/>
      <c r="G60" s="176"/>
      <c r="H60" s="176"/>
      <c r="I60" s="176"/>
      <c r="J60" s="177">
        <f>J82</f>
        <v>0</v>
      </c>
      <c r="K60" s="174"/>
      <c r="L60" s="178"/>
      <c r="S60" s="9"/>
      <c r="T60" s="9"/>
      <c r="U60" s="9"/>
      <c r="V60" s="9"/>
      <c r="W60" s="9"/>
      <c r="X60" s="9"/>
      <c r="Y60" s="9"/>
      <c r="Z60" s="9"/>
      <c r="AA60" s="9"/>
      <c r="AB60" s="9"/>
      <c r="AC60" s="9"/>
      <c r="AD60" s="9"/>
      <c r="AE60" s="9"/>
    </row>
    <row r="61" s="9" customFormat="1" ht="24.96" customHeight="1">
      <c r="A61" s="9"/>
      <c r="B61" s="173"/>
      <c r="C61" s="174"/>
      <c r="D61" s="175" t="s">
        <v>990</v>
      </c>
      <c r="E61" s="176"/>
      <c r="F61" s="176"/>
      <c r="G61" s="176"/>
      <c r="H61" s="176"/>
      <c r="I61" s="176"/>
      <c r="J61" s="177">
        <f>J91</f>
        <v>0</v>
      </c>
      <c r="K61" s="174"/>
      <c r="L61" s="178"/>
      <c r="S61" s="9"/>
      <c r="T61" s="9"/>
      <c r="U61" s="9"/>
      <c r="V61" s="9"/>
      <c r="W61" s="9"/>
      <c r="X61" s="9"/>
      <c r="Y61" s="9"/>
      <c r="Z61" s="9"/>
      <c r="AA61" s="9"/>
      <c r="AB61" s="9"/>
      <c r="AC61" s="9"/>
      <c r="AD61" s="9"/>
      <c r="AE61" s="9"/>
    </row>
    <row r="62" s="2" customFormat="1" ht="21.84" customHeight="1">
      <c r="A62" s="37"/>
      <c r="B62" s="38"/>
      <c r="C62" s="39"/>
      <c r="D62" s="39"/>
      <c r="E62" s="39"/>
      <c r="F62" s="39"/>
      <c r="G62" s="39"/>
      <c r="H62" s="39"/>
      <c r="I62" s="39"/>
      <c r="J62" s="39"/>
      <c r="K62" s="39"/>
      <c r="L62" s="143"/>
      <c r="S62" s="37"/>
      <c r="T62" s="37"/>
      <c r="U62" s="37"/>
      <c r="V62" s="37"/>
      <c r="W62" s="37"/>
      <c r="X62" s="37"/>
      <c r="Y62" s="37"/>
      <c r="Z62" s="37"/>
      <c r="AA62" s="37"/>
      <c r="AB62" s="37"/>
      <c r="AC62" s="37"/>
      <c r="AD62" s="37"/>
      <c r="AE62" s="37"/>
    </row>
    <row r="63" s="2" customFormat="1" ht="6.96" customHeight="1">
      <c r="A63" s="37"/>
      <c r="B63" s="58"/>
      <c r="C63" s="59"/>
      <c r="D63" s="59"/>
      <c r="E63" s="59"/>
      <c r="F63" s="59"/>
      <c r="G63" s="59"/>
      <c r="H63" s="59"/>
      <c r="I63" s="59"/>
      <c r="J63" s="59"/>
      <c r="K63" s="59"/>
      <c r="L63" s="143"/>
      <c r="S63" s="37"/>
      <c r="T63" s="37"/>
      <c r="U63" s="37"/>
      <c r="V63" s="37"/>
      <c r="W63" s="37"/>
      <c r="X63" s="37"/>
      <c r="Y63" s="37"/>
      <c r="Z63" s="37"/>
      <c r="AA63" s="37"/>
      <c r="AB63" s="37"/>
      <c r="AC63" s="37"/>
      <c r="AD63" s="37"/>
      <c r="AE63" s="37"/>
    </row>
    <row r="67" s="2" customFormat="1" ht="6.96" customHeight="1">
      <c r="A67" s="37"/>
      <c r="B67" s="60"/>
      <c r="C67" s="61"/>
      <c r="D67" s="61"/>
      <c r="E67" s="61"/>
      <c r="F67" s="61"/>
      <c r="G67" s="61"/>
      <c r="H67" s="61"/>
      <c r="I67" s="61"/>
      <c r="J67" s="61"/>
      <c r="K67" s="61"/>
      <c r="L67" s="143"/>
      <c r="S67" s="37"/>
      <c r="T67" s="37"/>
      <c r="U67" s="37"/>
      <c r="V67" s="37"/>
      <c r="W67" s="37"/>
      <c r="X67" s="37"/>
      <c r="Y67" s="37"/>
      <c r="Z67" s="37"/>
      <c r="AA67" s="37"/>
      <c r="AB67" s="37"/>
      <c r="AC67" s="37"/>
      <c r="AD67" s="37"/>
      <c r="AE67" s="37"/>
    </row>
    <row r="68" s="2" customFormat="1" ht="24.96" customHeight="1">
      <c r="A68" s="37"/>
      <c r="B68" s="38"/>
      <c r="C68" s="22" t="s">
        <v>121</v>
      </c>
      <c r="D68" s="39"/>
      <c r="E68" s="39"/>
      <c r="F68" s="39"/>
      <c r="G68" s="39"/>
      <c r="H68" s="39"/>
      <c r="I68" s="39"/>
      <c r="J68" s="39"/>
      <c r="K68" s="39"/>
      <c r="L68" s="143"/>
      <c r="S68" s="37"/>
      <c r="T68" s="37"/>
      <c r="U68" s="37"/>
      <c r="V68" s="37"/>
      <c r="W68" s="37"/>
      <c r="X68" s="37"/>
      <c r="Y68" s="37"/>
      <c r="Z68" s="37"/>
      <c r="AA68" s="37"/>
      <c r="AB68" s="37"/>
      <c r="AC68" s="37"/>
      <c r="AD68" s="37"/>
      <c r="AE68" s="37"/>
    </row>
    <row r="69" s="2" customFormat="1" ht="6.96" customHeight="1">
      <c r="A69" s="37"/>
      <c r="B69" s="38"/>
      <c r="C69" s="39"/>
      <c r="D69" s="39"/>
      <c r="E69" s="39"/>
      <c r="F69" s="39"/>
      <c r="G69" s="39"/>
      <c r="H69" s="39"/>
      <c r="I69" s="39"/>
      <c r="J69" s="39"/>
      <c r="K69" s="39"/>
      <c r="L69" s="143"/>
      <c r="S69" s="37"/>
      <c r="T69" s="37"/>
      <c r="U69" s="37"/>
      <c r="V69" s="37"/>
      <c r="W69" s="37"/>
      <c r="X69" s="37"/>
      <c r="Y69" s="37"/>
      <c r="Z69" s="37"/>
      <c r="AA69" s="37"/>
      <c r="AB69" s="37"/>
      <c r="AC69" s="37"/>
      <c r="AD69" s="37"/>
      <c r="AE69" s="37"/>
    </row>
    <row r="70" s="2" customFormat="1" ht="12" customHeight="1">
      <c r="A70" s="37"/>
      <c r="B70" s="38"/>
      <c r="C70" s="31" t="s">
        <v>16</v>
      </c>
      <c r="D70" s="39"/>
      <c r="E70" s="39"/>
      <c r="F70" s="39"/>
      <c r="G70" s="39"/>
      <c r="H70" s="39"/>
      <c r="I70" s="39"/>
      <c r="J70" s="39"/>
      <c r="K70" s="39"/>
      <c r="L70" s="143"/>
      <c r="S70" s="37"/>
      <c r="T70" s="37"/>
      <c r="U70" s="37"/>
      <c r="V70" s="37"/>
      <c r="W70" s="37"/>
      <c r="X70" s="37"/>
      <c r="Y70" s="37"/>
      <c r="Z70" s="37"/>
      <c r="AA70" s="37"/>
      <c r="AB70" s="37"/>
      <c r="AC70" s="37"/>
      <c r="AD70" s="37"/>
      <c r="AE70" s="37"/>
    </row>
    <row r="71" s="2" customFormat="1" ht="16.5" customHeight="1">
      <c r="A71" s="37"/>
      <c r="B71" s="38"/>
      <c r="C71" s="39"/>
      <c r="D71" s="39"/>
      <c r="E71" s="168" t="str">
        <f>E7</f>
        <v>Oprava trati v úseku Hradec Králové - Předměřice n. L.</v>
      </c>
      <c r="F71" s="31"/>
      <c r="G71" s="31"/>
      <c r="H71" s="31"/>
      <c r="I71" s="39"/>
      <c r="J71" s="39"/>
      <c r="K71" s="39"/>
      <c r="L71" s="143"/>
      <c r="S71" s="37"/>
      <c r="T71" s="37"/>
      <c r="U71" s="37"/>
      <c r="V71" s="37"/>
      <c r="W71" s="37"/>
      <c r="X71" s="37"/>
      <c r="Y71" s="37"/>
      <c r="Z71" s="37"/>
      <c r="AA71" s="37"/>
      <c r="AB71" s="37"/>
      <c r="AC71" s="37"/>
      <c r="AD71" s="37"/>
      <c r="AE71" s="37"/>
    </row>
    <row r="72" s="2" customFormat="1" ht="12" customHeight="1">
      <c r="A72" s="37"/>
      <c r="B72" s="38"/>
      <c r="C72" s="31" t="s">
        <v>112</v>
      </c>
      <c r="D72" s="39"/>
      <c r="E72" s="39"/>
      <c r="F72" s="39"/>
      <c r="G72" s="39"/>
      <c r="H72" s="39"/>
      <c r="I72" s="39"/>
      <c r="J72" s="39"/>
      <c r="K72" s="39"/>
      <c r="L72" s="143"/>
      <c r="S72" s="37"/>
      <c r="T72" s="37"/>
      <c r="U72" s="37"/>
      <c r="V72" s="37"/>
      <c r="W72" s="37"/>
      <c r="X72" s="37"/>
      <c r="Y72" s="37"/>
      <c r="Z72" s="37"/>
      <c r="AA72" s="37"/>
      <c r="AB72" s="37"/>
      <c r="AC72" s="37"/>
      <c r="AD72" s="37"/>
      <c r="AE72" s="37"/>
    </row>
    <row r="73" s="2" customFormat="1" ht="16.5" customHeight="1">
      <c r="A73" s="37"/>
      <c r="B73" s="38"/>
      <c r="C73" s="39"/>
      <c r="D73" s="39"/>
      <c r="E73" s="68" t="str">
        <f>E9</f>
        <v>VON - Vedlejší a ostatní náklady</v>
      </c>
      <c r="F73" s="39"/>
      <c r="G73" s="39"/>
      <c r="H73" s="39"/>
      <c r="I73" s="39"/>
      <c r="J73" s="39"/>
      <c r="K73" s="39"/>
      <c r="L73" s="143"/>
      <c r="S73" s="37"/>
      <c r="T73" s="37"/>
      <c r="U73" s="37"/>
      <c r="V73" s="37"/>
      <c r="W73" s="37"/>
      <c r="X73" s="37"/>
      <c r="Y73" s="37"/>
      <c r="Z73" s="37"/>
      <c r="AA73" s="37"/>
      <c r="AB73" s="37"/>
      <c r="AC73" s="37"/>
      <c r="AD73" s="37"/>
      <c r="AE73" s="37"/>
    </row>
    <row r="74" s="2" customFormat="1" ht="6.96" customHeight="1">
      <c r="A74" s="37"/>
      <c r="B74" s="38"/>
      <c r="C74" s="39"/>
      <c r="D74" s="39"/>
      <c r="E74" s="39"/>
      <c r="F74" s="39"/>
      <c r="G74" s="39"/>
      <c r="H74" s="39"/>
      <c r="I74" s="39"/>
      <c r="J74" s="39"/>
      <c r="K74" s="39"/>
      <c r="L74" s="143"/>
      <c r="S74" s="37"/>
      <c r="T74" s="37"/>
      <c r="U74" s="37"/>
      <c r="V74" s="37"/>
      <c r="W74" s="37"/>
      <c r="X74" s="37"/>
      <c r="Y74" s="37"/>
      <c r="Z74" s="37"/>
      <c r="AA74" s="37"/>
      <c r="AB74" s="37"/>
      <c r="AC74" s="37"/>
      <c r="AD74" s="37"/>
      <c r="AE74" s="37"/>
    </row>
    <row r="75" s="2" customFormat="1" ht="12" customHeight="1">
      <c r="A75" s="37"/>
      <c r="B75" s="38"/>
      <c r="C75" s="31" t="s">
        <v>21</v>
      </c>
      <c r="D75" s="39"/>
      <c r="E75" s="39"/>
      <c r="F75" s="26" t="str">
        <f>F12</f>
        <v>TÚ Hradec Králové - Předměřice n. L.</v>
      </c>
      <c r="G75" s="39"/>
      <c r="H75" s="39"/>
      <c r="I75" s="31" t="s">
        <v>23</v>
      </c>
      <c r="J75" s="71" t="str">
        <f>IF(J12="","",J12)</f>
        <v>10. 1. 2024</v>
      </c>
      <c r="K75" s="39"/>
      <c r="L75" s="143"/>
      <c r="S75" s="37"/>
      <c r="T75" s="37"/>
      <c r="U75" s="37"/>
      <c r="V75" s="37"/>
      <c r="W75" s="37"/>
      <c r="X75" s="37"/>
      <c r="Y75" s="37"/>
      <c r="Z75" s="37"/>
      <c r="AA75" s="37"/>
      <c r="AB75" s="37"/>
      <c r="AC75" s="37"/>
      <c r="AD75" s="37"/>
      <c r="AE75" s="37"/>
    </row>
    <row r="76" s="2" customFormat="1" ht="6.96" customHeight="1">
      <c r="A76" s="37"/>
      <c r="B76" s="38"/>
      <c r="C76" s="39"/>
      <c r="D76" s="39"/>
      <c r="E76" s="39"/>
      <c r="F76" s="39"/>
      <c r="G76" s="39"/>
      <c r="H76" s="39"/>
      <c r="I76" s="39"/>
      <c r="J76" s="39"/>
      <c r="K76" s="39"/>
      <c r="L76" s="143"/>
      <c r="S76" s="37"/>
      <c r="T76" s="37"/>
      <c r="U76" s="37"/>
      <c r="V76" s="37"/>
      <c r="W76" s="37"/>
      <c r="X76" s="37"/>
      <c r="Y76" s="37"/>
      <c r="Z76" s="37"/>
      <c r="AA76" s="37"/>
      <c r="AB76" s="37"/>
      <c r="AC76" s="37"/>
      <c r="AD76" s="37"/>
      <c r="AE76" s="37"/>
    </row>
    <row r="77" s="2" customFormat="1" ht="15.15" customHeight="1">
      <c r="A77" s="37"/>
      <c r="B77" s="38"/>
      <c r="C77" s="31" t="s">
        <v>25</v>
      </c>
      <c r="D77" s="39"/>
      <c r="E77" s="39"/>
      <c r="F77" s="26" t="str">
        <f>E15</f>
        <v>Správa železnic, s.o.</v>
      </c>
      <c r="G77" s="39"/>
      <c r="H77" s="39"/>
      <c r="I77" s="31" t="s">
        <v>31</v>
      </c>
      <c r="J77" s="35" t="str">
        <f>E21</f>
        <v>Bez PD</v>
      </c>
      <c r="K77" s="39"/>
      <c r="L77" s="143"/>
      <c r="S77" s="37"/>
      <c r="T77" s="37"/>
      <c r="U77" s="37"/>
      <c r="V77" s="37"/>
      <c r="W77" s="37"/>
      <c r="X77" s="37"/>
      <c r="Y77" s="37"/>
      <c r="Z77" s="37"/>
      <c r="AA77" s="37"/>
      <c r="AB77" s="37"/>
      <c r="AC77" s="37"/>
      <c r="AD77" s="37"/>
      <c r="AE77" s="37"/>
    </row>
    <row r="78" s="2" customFormat="1" ht="15.15" customHeight="1">
      <c r="A78" s="37"/>
      <c r="B78" s="38"/>
      <c r="C78" s="31" t="s">
        <v>29</v>
      </c>
      <c r="D78" s="39"/>
      <c r="E78" s="39"/>
      <c r="F78" s="26" t="str">
        <f>IF(E18="","",E18)</f>
        <v>Vyplň údaj</v>
      </c>
      <c r="G78" s="39"/>
      <c r="H78" s="39"/>
      <c r="I78" s="31" t="s">
        <v>34</v>
      </c>
      <c r="J78" s="35" t="str">
        <f>E24</f>
        <v>ST Hradec Králové</v>
      </c>
      <c r="K78" s="39"/>
      <c r="L78" s="143"/>
      <c r="S78" s="37"/>
      <c r="T78" s="37"/>
      <c r="U78" s="37"/>
      <c r="V78" s="37"/>
      <c r="W78" s="37"/>
      <c r="X78" s="37"/>
      <c r="Y78" s="37"/>
      <c r="Z78" s="37"/>
      <c r="AA78" s="37"/>
      <c r="AB78" s="37"/>
      <c r="AC78" s="37"/>
      <c r="AD78" s="37"/>
      <c r="AE78" s="37"/>
    </row>
    <row r="79" s="2" customFormat="1" ht="10.32" customHeight="1">
      <c r="A79" s="37"/>
      <c r="B79" s="38"/>
      <c r="C79" s="39"/>
      <c r="D79" s="39"/>
      <c r="E79" s="39"/>
      <c r="F79" s="39"/>
      <c r="G79" s="39"/>
      <c r="H79" s="39"/>
      <c r="I79" s="39"/>
      <c r="J79" s="39"/>
      <c r="K79" s="39"/>
      <c r="L79" s="143"/>
      <c r="S79" s="37"/>
      <c r="T79" s="37"/>
      <c r="U79" s="37"/>
      <c r="V79" s="37"/>
      <c r="W79" s="37"/>
      <c r="X79" s="37"/>
      <c r="Y79" s="37"/>
      <c r="Z79" s="37"/>
      <c r="AA79" s="37"/>
      <c r="AB79" s="37"/>
      <c r="AC79" s="37"/>
      <c r="AD79" s="37"/>
      <c r="AE79" s="37"/>
    </row>
    <row r="80" s="11" customFormat="1" ht="29.28" customHeight="1">
      <c r="A80" s="184"/>
      <c r="B80" s="185"/>
      <c r="C80" s="186" t="s">
        <v>122</v>
      </c>
      <c r="D80" s="187" t="s">
        <v>57</v>
      </c>
      <c r="E80" s="187" t="s">
        <v>53</v>
      </c>
      <c r="F80" s="187" t="s">
        <v>54</v>
      </c>
      <c r="G80" s="187" t="s">
        <v>123</v>
      </c>
      <c r="H80" s="187" t="s">
        <v>124</v>
      </c>
      <c r="I80" s="187" t="s">
        <v>125</v>
      </c>
      <c r="J80" s="187" t="s">
        <v>116</v>
      </c>
      <c r="K80" s="188" t="s">
        <v>126</v>
      </c>
      <c r="L80" s="189"/>
      <c r="M80" s="91" t="s">
        <v>19</v>
      </c>
      <c r="N80" s="92" t="s">
        <v>42</v>
      </c>
      <c r="O80" s="92" t="s">
        <v>127</v>
      </c>
      <c r="P80" s="92" t="s">
        <v>128</v>
      </c>
      <c r="Q80" s="92" t="s">
        <v>129</v>
      </c>
      <c r="R80" s="92" t="s">
        <v>130</v>
      </c>
      <c r="S80" s="92" t="s">
        <v>131</v>
      </c>
      <c r="T80" s="93" t="s">
        <v>132</v>
      </c>
      <c r="U80" s="184"/>
      <c r="V80" s="184"/>
      <c r="W80" s="184"/>
      <c r="X80" s="184"/>
      <c r="Y80" s="184"/>
      <c r="Z80" s="184"/>
      <c r="AA80" s="184"/>
      <c r="AB80" s="184"/>
      <c r="AC80" s="184"/>
      <c r="AD80" s="184"/>
      <c r="AE80" s="184"/>
    </row>
    <row r="81" s="2" customFormat="1" ht="22.8" customHeight="1">
      <c r="A81" s="37"/>
      <c r="B81" s="38"/>
      <c r="C81" s="98" t="s">
        <v>133</v>
      </c>
      <c r="D81" s="39"/>
      <c r="E81" s="39"/>
      <c r="F81" s="39"/>
      <c r="G81" s="39"/>
      <c r="H81" s="39"/>
      <c r="I81" s="39"/>
      <c r="J81" s="190">
        <f>BK81</f>
        <v>0</v>
      </c>
      <c r="K81" s="39"/>
      <c r="L81" s="43"/>
      <c r="M81" s="94"/>
      <c r="N81" s="191"/>
      <c r="O81" s="95"/>
      <c r="P81" s="192">
        <f>P82+P91</f>
        <v>0</v>
      </c>
      <c r="Q81" s="95"/>
      <c r="R81" s="192">
        <f>R82+R91</f>
        <v>0</v>
      </c>
      <c r="S81" s="95"/>
      <c r="T81" s="193">
        <f>T82+T91</f>
        <v>0</v>
      </c>
      <c r="U81" s="37"/>
      <c r="V81" s="37"/>
      <c r="W81" s="37"/>
      <c r="X81" s="37"/>
      <c r="Y81" s="37"/>
      <c r="Z81" s="37"/>
      <c r="AA81" s="37"/>
      <c r="AB81" s="37"/>
      <c r="AC81" s="37"/>
      <c r="AD81" s="37"/>
      <c r="AE81" s="37"/>
      <c r="AT81" s="16" t="s">
        <v>71</v>
      </c>
      <c r="AU81" s="16" t="s">
        <v>117</v>
      </c>
      <c r="BK81" s="194">
        <f>BK82+BK91</f>
        <v>0</v>
      </c>
    </row>
    <row r="82" s="12" customFormat="1" ht="25.92" customHeight="1">
      <c r="A82" s="12"/>
      <c r="B82" s="195"/>
      <c r="C82" s="196"/>
      <c r="D82" s="197" t="s">
        <v>71</v>
      </c>
      <c r="E82" s="198" t="s">
        <v>311</v>
      </c>
      <c r="F82" s="198" t="s">
        <v>312</v>
      </c>
      <c r="G82" s="196"/>
      <c r="H82" s="196"/>
      <c r="I82" s="199"/>
      <c r="J82" s="200">
        <f>BK82</f>
        <v>0</v>
      </c>
      <c r="K82" s="196"/>
      <c r="L82" s="201"/>
      <c r="M82" s="202"/>
      <c r="N82" s="203"/>
      <c r="O82" s="203"/>
      <c r="P82" s="204">
        <f>SUM(P83:P90)</f>
        <v>0</v>
      </c>
      <c r="Q82" s="203"/>
      <c r="R82" s="204">
        <f>SUM(R83:R90)</f>
        <v>0</v>
      </c>
      <c r="S82" s="203"/>
      <c r="T82" s="205">
        <f>SUM(T83:T90)</f>
        <v>0</v>
      </c>
      <c r="U82" s="12"/>
      <c r="V82" s="12"/>
      <c r="W82" s="12"/>
      <c r="X82" s="12"/>
      <c r="Y82" s="12"/>
      <c r="Z82" s="12"/>
      <c r="AA82" s="12"/>
      <c r="AB82" s="12"/>
      <c r="AC82" s="12"/>
      <c r="AD82" s="12"/>
      <c r="AE82" s="12"/>
      <c r="AR82" s="206" t="s">
        <v>144</v>
      </c>
      <c r="AT82" s="207" t="s">
        <v>71</v>
      </c>
      <c r="AU82" s="207" t="s">
        <v>72</v>
      </c>
      <c r="AY82" s="206" t="s">
        <v>136</v>
      </c>
      <c r="BK82" s="208">
        <f>SUM(BK83:BK90)</f>
        <v>0</v>
      </c>
    </row>
    <row r="83" s="2" customFormat="1" ht="90" customHeight="1">
      <c r="A83" s="37"/>
      <c r="B83" s="38"/>
      <c r="C83" s="211" t="s">
        <v>80</v>
      </c>
      <c r="D83" s="211" t="s">
        <v>139</v>
      </c>
      <c r="E83" s="212" t="s">
        <v>991</v>
      </c>
      <c r="F83" s="213" t="s">
        <v>992</v>
      </c>
      <c r="G83" s="214" t="s">
        <v>150</v>
      </c>
      <c r="H83" s="215">
        <v>5</v>
      </c>
      <c r="I83" s="216"/>
      <c r="J83" s="217">
        <f>ROUND(I83*H83,2)</f>
        <v>0</v>
      </c>
      <c r="K83" s="213" t="s">
        <v>143</v>
      </c>
      <c r="L83" s="43"/>
      <c r="M83" s="218" t="s">
        <v>19</v>
      </c>
      <c r="N83" s="219" t="s">
        <v>43</v>
      </c>
      <c r="O83" s="83"/>
      <c r="P83" s="220">
        <f>O83*H83</f>
        <v>0</v>
      </c>
      <c r="Q83" s="220">
        <v>0</v>
      </c>
      <c r="R83" s="220">
        <f>Q83*H83</f>
        <v>0</v>
      </c>
      <c r="S83" s="220">
        <v>0</v>
      </c>
      <c r="T83" s="221">
        <f>S83*H83</f>
        <v>0</v>
      </c>
      <c r="U83" s="37"/>
      <c r="V83" s="37"/>
      <c r="W83" s="37"/>
      <c r="X83" s="37"/>
      <c r="Y83" s="37"/>
      <c r="Z83" s="37"/>
      <c r="AA83" s="37"/>
      <c r="AB83" s="37"/>
      <c r="AC83" s="37"/>
      <c r="AD83" s="37"/>
      <c r="AE83" s="37"/>
      <c r="AR83" s="222" t="s">
        <v>316</v>
      </c>
      <c r="AT83" s="222" t="s">
        <v>139</v>
      </c>
      <c r="AU83" s="222" t="s">
        <v>80</v>
      </c>
      <c r="AY83" s="16" t="s">
        <v>136</v>
      </c>
      <c r="BE83" s="223">
        <f>IF(N83="základní",J83,0)</f>
        <v>0</v>
      </c>
      <c r="BF83" s="223">
        <f>IF(N83="snížená",J83,0)</f>
        <v>0</v>
      </c>
      <c r="BG83" s="223">
        <f>IF(N83="zákl. přenesená",J83,0)</f>
        <v>0</v>
      </c>
      <c r="BH83" s="223">
        <f>IF(N83="sníž. přenesená",J83,0)</f>
        <v>0</v>
      </c>
      <c r="BI83" s="223">
        <f>IF(N83="nulová",J83,0)</f>
        <v>0</v>
      </c>
      <c r="BJ83" s="16" t="s">
        <v>80</v>
      </c>
      <c r="BK83" s="223">
        <f>ROUND(I83*H83,2)</f>
        <v>0</v>
      </c>
      <c r="BL83" s="16" t="s">
        <v>316</v>
      </c>
      <c r="BM83" s="222" t="s">
        <v>993</v>
      </c>
    </row>
    <row r="84" s="13" customFormat="1">
      <c r="A84" s="13"/>
      <c r="B84" s="224"/>
      <c r="C84" s="225"/>
      <c r="D84" s="226" t="s">
        <v>146</v>
      </c>
      <c r="E84" s="227" t="s">
        <v>19</v>
      </c>
      <c r="F84" s="228" t="s">
        <v>137</v>
      </c>
      <c r="G84" s="225"/>
      <c r="H84" s="229">
        <v>5</v>
      </c>
      <c r="I84" s="230"/>
      <c r="J84" s="225"/>
      <c r="K84" s="225"/>
      <c r="L84" s="231"/>
      <c r="M84" s="232"/>
      <c r="N84" s="233"/>
      <c r="O84" s="233"/>
      <c r="P84" s="233"/>
      <c r="Q84" s="233"/>
      <c r="R84" s="233"/>
      <c r="S84" s="233"/>
      <c r="T84" s="234"/>
      <c r="U84" s="13"/>
      <c r="V84" s="13"/>
      <c r="W84" s="13"/>
      <c r="X84" s="13"/>
      <c r="Y84" s="13"/>
      <c r="Z84" s="13"/>
      <c r="AA84" s="13"/>
      <c r="AB84" s="13"/>
      <c r="AC84" s="13"/>
      <c r="AD84" s="13"/>
      <c r="AE84" s="13"/>
      <c r="AT84" s="235" t="s">
        <v>146</v>
      </c>
      <c r="AU84" s="235" t="s">
        <v>80</v>
      </c>
      <c r="AV84" s="13" t="s">
        <v>82</v>
      </c>
      <c r="AW84" s="13" t="s">
        <v>33</v>
      </c>
      <c r="AX84" s="13" t="s">
        <v>80</v>
      </c>
      <c r="AY84" s="235" t="s">
        <v>136</v>
      </c>
    </row>
    <row r="85" s="2" customFormat="1" ht="90" customHeight="1">
      <c r="A85" s="37"/>
      <c r="B85" s="38"/>
      <c r="C85" s="211" t="s">
        <v>82</v>
      </c>
      <c r="D85" s="211" t="s">
        <v>139</v>
      </c>
      <c r="E85" s="212" t="s">
        <v>994</v>
      </c>
      <c r="F85" s="213" t="s">
        <v>995</v>
      </c>
      <c r="G85" s="214" t="s">
        <v>150</v>
      </c>
      <c r="H85" s="215">
        <v>5</v>
      </c>
      <c r="I85" s="216"/>
      <c r="J85" s="217">
        <f>ROUND(I85*H85,2)</f>
        <v>0</v>
      </c>
      <c r="K85" s="213" t="s">
        <v>143</v>
      </c>
      <c r="L85" s="43"/>
      <c r="M85" s="218" t="s">
        <v>19</v>
      </c>
      <c r="N85" s="219" t="s">
        <v>43</v>
      </c>
      <c r="O85" s="83"/>
      <c r="P85" s="220">
        <f>O85*H85</f>
        <v>0</v>
      </c>
      <c r="Q85" s="220">
        <v>0</v>
      </c>
      <c r="R85" s="220">
        <f>Q85*H85</f>
        <v>0</v>
      </c>
      <c r="S85" s="220">
        <v>0</v>
      </c>
      <c r="T85" s="221">
        <f>S85*H85</f>
        <v>0</v>
      </c>
      <c r="U85" s="37"/>
      <c r="V85" s="37"/>
      <c r="W85" s="37"/>
      <c r="X85" s="37"/>
      <c r="Y85" s="37"/>
      <c r="Z85" s="37"/>
      <c r="AA85" s="37"/>
      <c r="AB85" s="37"/>
      <c r="AC85" s="37"/>
      <c r="AD85" s="37"/>
      <c r="AE85" s="37"/>
      <c r="AR85" s="222" t="s">
        <v>316</v>
      </c>
      <c r="AT85" s="222" t="s">
        <v>139</v>
      </c>
      <c r="AU85" s="222" t="s">
        <v>80</v>
      </c>
      <c r="AY85" s="16" t="s">
        <v>136</v>
      </c>
      <c r="BE85" s="223">
        <f>IF(N85="základní",J85,0)</f>
        <v>0</v>
      </c>
      <c r="BF85" s="223">
        <f>IF(N85="snížená",J85,0)</f>
        <v>0</v>
      </c>
      <c r="BG85" s="223">
        <f>IF(N85="zákl. přenesená",J85,0)</f>
        <v>0</v>
      </c>
      <c r="BH85" s="223">
        <f>IF(N85="sníž. přenesená",J85,0)</f>
        <v>0</v>
      </c>
      <c r="BI85" s="223">
        <f>IF(N85="nulová",J85,0)</f>
        <v>0</v>
      </c>
      <c r="BJ85" s="16" t="s">
        <v>80</v>
      </c>
      <c r="BK85" s="223">
        <f>ROUND(I85*H85,2)</f>
        <v>0</v>
      </c>
      <c r="BL85" s="16" t="s">
        <v>316</v>
      </c>
      <c r="BM85" s="222" t="s">
        <v>996</v>
      </c>
    </row>
    <row r="86" s="13" customFormat="1">
      <c r="A86" s="13"/>
      <c r="B86" s="224"/>
      <c r="C86" s="225"/>
      <c r="D86" s="226" t="s">
        <v>146</v>
      </c>
      <c r="E86" s="227" t="s">
        <v>19</v>
      </c>
      <c r="F86" s="228" t="s">
        <v>997</v>
      </c>
      <c r="G86" s="225"/>
      <c r="H86" s="229">
        <v>1</v>
      </c>
      <c r="I86" s="230"/>
      <c r="J86" s="225"/>
      <c r="K86" s="225"/>
      <c r="L86" s="231"/>
      <c r="M86" s="232"/>
      <c r="N86" s="233"/>
      <c r="O86" s="233"/>
      <c r="P86" s="233"/>
      <c r="Q86" s="233"/>
      <c r="R86" s="233"/>
      <c r="S86" s="233"/>
      <c r="T86" s="234"/>
      <c r="U86" s="13"/>
      <c r="V86" s="13"/>
      <c r="W86" s="13"/>
      <c r="X86" s="13"/>
      <c r="Y86" s="13"/>
      <c r="Z86" s="13"/>
      <c r="AA86" s="13"/>
      <c r="AB86" s="13"/>
      <c r="AC86" s="13"/>
      <c r="AD86" s="13"/>
      <c r="AE86" s="13"/>
      <c r="AT86" s="235" t="s">
        <v>146</v>
      </c>
      <c r="AU86" s="235" t="s">
        <v>80</v>
      </c>
      <c r="AV86" s="13" t="s">
        <v>82</v>
      </c>
      <c r="AW86" s="13" t="s">
        <v>33</v>
      </c>
      <c r="AX86" s="13" t="s">
        <v>72</v>
      </c>
      <c r="AY86" s="235" t="s">
        <v>136</v>
      </c>
    </row>
    <row r="87" s="13" customFormat="1">
      <c r="A87" s="13"/>
      <c r="B87" s="224"/>
      <c r="C87" s="225"/>
      <c r="D87" s="226" t="s">
        <v>146</v>
      </c>
      <c r="E87" s="227" t="s">
        <v>19</v>
      </c>
      <c r="F87" s="228" t="s">
        <v>998</v>
      </c>
      <c r="G87" s="225"/>
      <c r="H87" s="229">
        <v>2</v>
      </c>
      <c r="I87" s="230"/>
      <c r="J87" s="225"/>
      <c r="K87" s="225"/>
      <c r="L87" s="231"/>
      <c r="M87" s="232"/>
      <c r="N87" s="233"/>
      <c r="O87" s="233"/>
      <c r="P87" s="233"/>
      <c r="Q87" s="233"/>
      <c r="R87" s="233"/>
      <c r="S87" s="233"/>
      <c r="T87" s="234"/>
      <c r="U87" s="13"/>
      <c r="V87" s="13"/>
      <c r="W87" s="13"/>
      <c r="X87" s="13"/>
      <c r="Y87" s="13"/>
      <c r="Z87" s="13"/>
      <c r="AA87" s="13"/>
      <c r="AB87" s="13"/>
      <c r="AC87" s="13"/>
      <c r="AD87" s="13"/>
      <c r="AE87" s="13"/>
      <c r="AT87" s="235" t="s">
        <v>146</v>
      </c>
      <c r="AU87" s="235" t="s">
        <v>80</v>
      </c>
      <c r="AV87" s="13" t="s">
        <v>82</v>
      </c>
      <c r="AW87" s="13" t="s">
        <v>33</v>
      </c>
      <c r="AX87" s="13" t="s">
        <v>72</v>
      </c>
      <c r="AY87" s="235" t="s">
        <v>136</v>
      </c>
    </row>
    <row r="88" s="13" customFormat="1">
      <c r="A88" s="13"/>
      <c r="B88" s="224"/>
      <c r="C88" s="225"/>
      <c r="D88" s="226" t="s">
        <v>146</v>
      </c>
      <c r="E88" s="227" t="s">
        <v>19</v>
      </c>
      <c r="F88" s="228" t="s">
        <v>999</v>
      </c>
      <c r="G88" s="225"/>
      <c r="H88" s="229">
        <v>1</v>
      </c>
      <c r="I88" s="230"/>
      <c r="J88" s="225"/>
      <c r="K88" s="225"/>
      <c r="L88" s="231"/>
      <c r="M88" s="232"/>
      <c r="N88" s="233"/>
      <c r="O88" s="233"/>
      <c r="P88" s="233"/>
      <c r="Q88" s="233"/>
      <c r="R88" s="233"/>
      <c r="S88" s="233"/>
      <c r="T88" s="234"/>
      <c r="U88" s="13"/>
      <c r="V88" s="13"/>
      <c r="W88" s="13"/>
      <c r="X88" s="13"/>
      <c r="Y88" s="13"/>
      <c r="Z88" s="13"/>
      <c r="AA88" s="13"/>
      <c r="AB88" s="13"/>
      <c r="AC88" s="13"/>
      <c r="AD88" s="13"/>
      <c r="AE88" s="13"/>
      <c r="AT88" s="235" t="s">
        <v>146</v>
      </c>
      <c r="AU88" s="235" t="s">
        <v>80</v>
      </c>
      <c r="AV88" s="13" t="s">
        <v>82</v>
      </c>
      <c r="AW88" s="13" t="s">
        <v>33</v>
      </c>
      <c r="AX88" s="13" t="s">
        <v>72</v>
      </c>
      <c r="AY88" s="235" t="s">
        <v>136</v>
      </c>
    </row>
    <row r="89" s="13" customFormat="1">
      <c r="A89" s="13"/>
      <c r="B89" s="224"/>
      <c r="C89" s="225"/>
      <c r="D89" s="226" t="s">
        <v>146</v>
      </c>
      <c r="E89" s="227" t="s">
        <v>19</v>
      </c>
      <c r="F89" s="228" t="s">
        <v>1000</v>
      </c>
      <c r="G89" s="225"/>
      <c r="H89" s="229">
        <v>1</v>
      </c>
      <c r="I89" s="230"/>
      <c r="J89" s="225"/>
      <c r="K89" s="225"/>
      <c r="L89" s="231"/>
      <c r="M89" s="232"/>
      <c r="N89" s="233"/>
      <c r="O89" s="233"/>
      <c r="P89" s="233"/>
      <c r="Q89" s="233"/>
      <c r="R89" s="233"/>
      <c r="S89" s="233"/>
      <c r="T89" s="234"/>
      <c r="U89" s="13"/>
      <c r="V89" s="13"/>
      <c r="W89" s="13"/>
      <c r="X89" s="13"/>
      <c r="Y89" s="13"/>
      <c r="Z89" s="13"/>
      <c r="AA89" s="13"/>
      <c r="AB89" s="13"/>
      <c r="AC89" s="13"/>
      <c r="AD89" s="13"/>
      <c r="AE89" s="13"/>
      <c r="AT89" s="235" t="s">
        <v>146</v>
      </c>
      <c r="AU89" s="235" t="s">
        <v>80</v>
      </c>
      <c r="AV89" s="13" t="s">
        <v>82</v>
      </c>
      <c r="AW89" s="13" t="s">
        <v>33</v>
      </c>
      <c r="AX89" s="13" t="s">
        <v>72</v>
      </c>
      <c r="AY89" s="235" t="s">
        <v>136</v>
      </c>
    </row>
    <row r="90" s="14" customFormat="1">
      <c r="A90" s="14"/>
      <c r="B90" s="236"/>
      <c r="C90" s="237"/>
      <c r="D90" s="226" t="s">
        <v>146</v>
      </c>
      <c r="E90" s="238" t="s">
        <v>19</v>
      </c>
      <c r="F90" s="239" t="s">
        <v>158</v>
      </c>
      <c r="G90" s="237"/>
      <c r="H90" s="240">
        <v>5</v>
      </c>
      <c r="I90" s="241"/>
      <c r="J90" s="237"/>
      <c r="K90" s="237"/>
      <c r="L90" s="242"/>
      <c r="M90" s="243"/>
      <c r="N90" s="244"/>
      <c r="O90" s="244"/>
      <c r="P90" s="244"/>
      <c r="Q90" s="244"/>
      <c r="R90" s="244"/>
      <c r="S90" s="244"/>
      <c r="T90" s="245"/>
      <c r="U90" s="14"/>
      <c r="V90" s="14"/>
      <c r="W90" s="14"/>
      <c r="X90" s="14"/>
      <c r="Y90" s="14"/>
      <c r="Z90" s="14"/>
      <c r="AA90" s="14"/>
      <c r="AB90" s="14"/>
      <c r="AC90" s="14"/>
      <c r="AD90" s="14"/>
      <c r="AE90" s="14"/>
      <c r="AT90" s="246" t="s">
        <v>146</v>
      </c>
      <c r="AU90" s="246" t="s">
        <v>80</v>
      </c>
      <c r="AV90" s="14" t="s">
        <v>144</v>
      </c>
      <c r="AW90" s="14" t="s">
        <v>33</v>
      </c>
      <c r="AX90" s="14" t="s">
        <v>80</v>
      </c>
      <c r="AY90" s="246" t="s">
        <v>136</v>
      </c>
    </row>
    <row r="91" s="12" customFormat="1" ht="25.92" customHeight="1">
      <c r="A91" s="12"/>
      <c r="B91" s="195"/>
      <c r="C91" s="196"/>
      <c r="D91" s="197" t="s">
        <v>71</v>
      </c>
      <c r="E91" s="198" t="s">
        <v>1001</v>
      </c>
      <c r="F91" s="198" t="s">
        <v>1002</v>
      </c>
      <c r="G91" s="196"/>
      <c r="H91" s="196"/>
      <c r="I91" s="199"/>
      <c r="J91" s="200">
        <f>BK91</f>
        <v>0</v>
      </c>
      <c r="K91" s="196"/>
      <c r="L91" s="201"/>
      <c r="M91" s="202"/>
      <c r="N91" s="203"/>
      <c r="O91" s="203"/>
      <c r="P91" s="204">
        <f>SUM(P92:P106)</f>
        <v>0</v>
      </c>
      <c r="Q91" s="203"/>
      <c r="R91" s="204">
        <f>SUM(R92:R106)</f>
        <v>0</v>
      </c>
      <c r="S91" s="203"/>
      <c r="T91" s="205">
        <f>SUM(T92:T106)</f>
        <v>0</v>
      </c>
      <c r="U91" s="12"/>
      <c r="V91" s="12"/>
      <c r="W91" s="12"/>
      <c r="X91" s="12"/>
      <c r="Y91" s="12"/>
      <c r="Z91" s="12"/>
      <c r="AA91" s="12"/>
      <c r="AB91" s="12"/>
      <c r="AC91" s="12"/>
      <c r="AD91" s="12"/>
      <c r="AE91" s="12"/>
      <c r="AR91" s="206" t="s">
        <v>137</v>
      </c>
      <c r="AT91" s="207" t="s">
        <v>71</v>
      </c>
      <c r="AU91" s="207" t="s">
        <v>72</v>
      </c>
      <c r="AY91" s="206" t="s">
        <v>136</v>
      </c>
      <c r="BK91" s="208">
        <f>SUM(BK92:BK106)</f>
        <v>0</v>
      </c>
    </row>
    <row r="92" s="2" customFormat="1" ht="24.15" customHeight="1">
      <c r="A92" s="37"/>
      <c r="B92" s="38"/>
      <c r="C92" s="211" t="s">
        <v>153</v>
      </c>
      <c r="D92" s="211" t="s">
        <v>139</v>
      </c>
      <c r="E92" s="212" t="s">
        <v>1003</v>
      </c>
      <c r="F92" s="213" t="s">
        <v>1004</v>
      </c>
      <c r="G92" s="214" t="s">
        <v>1005</v>
      </c>
      <c r="H92" s="215">
        <v>1</v>
      </c>
      <c r="I92" s="216"/>
      <c r="J92" s="217">
        <f>ROUND(I92*H92,2)</f>
        <v>0</v>
      </c>
      <c r="K92" s="213" t="s">
        <v>143</v>
      </c>
      <c r="L92" s="43"/>
      <c r="M92" s="218" t="s">
        <v>19</v>
      </c>
      <c r="N92" s="219" t="s">
        <v>43</v>
      </c>
      <c r="O92" s="83"/>
      <c r="P92" s="220">
        <f>O92*H92</f>
        <v>0</v>
      </c>
      <c r="Q92" s="220">
        <v>0</v>
      </c>
      <c r="R92" s="220">
        <f>Q92*H92</f>
        <v>0</v>
      </c>
      <c r="S92" s="220">
        <v>0</v>
      </c>
      <c r="T92" s="221">
        <f>S92*H92</f>
        <v>0</v>
      </c>
      <c r="U92" s="37"/>
      <c r="V92" s="37"/>
      <c r="W92" s="37"/>
      <c r="X92" s="37"/>
      <c r="Y92" s="37"/>
      <c r="Z92" s="37"/>
      <c r="AA92" s="37"/>
      <c r="AB92" s="37"/>
      <c r="AC92" s="37"/>
      <c r="AD92" s="37"/>
      <c r="AE92" s="37"/>
      <c r="AR92" s="222" t="s">
        <v>144</v>
      </c>
      <c r="AT92" s="222" t="s">
        <v>139</v>
      </c>
      <c r="AU92" s="222" t="s">
        <v>80</v>
      </c>
      <c r="AY92" s="16" t="s">
        <v>136</v>
      </c>
      <c r="BE92" s="223">
        <f>IF(N92="základní",J92,0)</f>
        <v>0</v>
      </c>
      <c r="BF92" s="223">
        <f>IF(N92="snížená",J92,0)</f>
        <v>0</v>
      </c>
      <c r="BG92" s="223">
        <f>IF(N92="zákl. přenesená",J92,0)</f>
        <v>0</v>
      </c>
      <c r="BH92" s="223">
        <f>IF(N92="sníž. přenesená",J92,0)</f>
        <v>0</v>
      </c>
      <c r="BI92" s="223">
        <f>IF(N92="nulová",J92,0)</f>
        <v>0</v>
      </c>
      <c r="BJ92" s="16" t="s">
        <v>80</v>
      </c>
      <c r="BK92" s="223">
        <f>ROUND(I92*H92,2)</f>
        <v>0</v>
      </c>
      <c r="BL92" s="16" t="s">
        <v>144</v>
      </c>
      <c r="BM92" s="222" t="s">
        <v>1006</v>
      </c>
    </row>
    <row r="93" s="2" customFormat="1">
      <c r="A93" s="37"/>
      <c r="B93" s="38"/>
      <c r="C93" s="211" t="s">
        <v>144</v>
      </c>
      <c r="D93" s="211" t="s">
        <v>139</v>
      </c>
      <c r="E93" s="212" t="s">
        <v>1007</v>
      </c>
      <c r="F93" s="213" t="s">
        <v>1008</v>
      </c>
      <c r="G93" s="214" t="s">
        <v>1005</v>
      </c>
      <c r="H93" s="215">
        <v>1</v>
      </c>
      <c r="I93" s="216"/>
      <c r="J93" s="217">
        <f>ROUND(I93*H93,2)</f>
        <v>0</v>
      </c>
      <c r="K93" s="213" t="s">
        <v>143</v>
      </c>
      <c r="L93" s="43"/>
      <c r="M93" s="218" t="s">
        <v>19</v>
      </c>
      <c r="N93" s="219" t="s">
        <v>43</v>
      </c>
      <c r="O93" s="83"/>
      <c r="P93" s="220">
        <f>O93*H93</f>
        <v>0</v>
      </c>
      <c r="Q93" s="220">
        <v>0</v>
      </c>
      <c r="R93" s="220">
        <f>Q93*H93</f>
        <v>0</v>
      </c>
      <c r="S93" s="220">
        <v>0</v>
      </c>
      <c r="T93" s="221">
        <f>S93*H93</f>
        <v>0</v>
      </c>
      <c r="U93" s="37"/>
      <c r="V93" s="37"/>
      <c r="W93" s="37"/>
      <c r="X93" s="37"/>
      <c r="Y93" s="37"/>
      <c r="Z93" s="37"/>
      <c r="AA93" s="37"/>
      <c r="AB93" s="37"/>
      <c r="AC93" s="37"/>
      <c r="AD93" s="37"/>
      <c r="AE93" s="37"/>
      <c r="AR93" s="222" t="s">
        <v>144</v>
      </c>
      <c r="AT93" s="222" t="s">
        <v>139</v>
      </c>
      <c r="AU93" s="222" t="s">
        <v>80</v>
      </c>
      <c r="AY93" s="16" t="s">
        <v>136</v>
      </c>
      <c r="BE93" s="223">
        <f>IF(N93="základní",J93,0)</f>
        <v>0</v>
      </c>
      <c r="BF93" s="223">
        <f>IF(N93="snížená",J93,0)</f>
        <v>0</v>
      </c>
      <c r="BG93" s="223">
        <f>IF(N93="zákl. přenesená",J93,0)</f>
        <v>0</v>
      </c>
      <c r="BH93" s="223">
        <f>IF(N93="sníž. přenesená",J93,0)</f>
        <v>0</v>
      </c>
      <c r="BI93" s="223">
        <f>IF(N93="nulová",J93,0)</f>
        <v>0</v>
      </c>
      <c r="BJ93" s="16" t="s">
        <v>80</v>
      </c>
      <c r="BK93" s="223">
        <f>ROUND(I93*H93,2)</f>
        <v>0</v>
      </c>
      <c r="BL93" s="16" t="s">
        <v>144</v>
      </c>
      <c r="BM93" s="222" t="s">
        <v>1009</v>
      </c>
    </row>
    <row r="94" s="2" customFormat="1" ht="24.15" customHeight="1">
      <c r="A94" s="37"/>
      <c r="B94" s="38"/>
      <c r="C94" s="211" t="s">
        <v>137</v>
      </c>
      <c r="D94" s="211" t="s">
        <v>139</v>
      </c>
      <c r="E94" s="212" t="s">
        <v>1010</v>
      </c>
      <c r="F94" s="213" t="s">
        <v>1011</v>
      </c>
      <c r="G94" s="214" t="s">
        <v>1005</v>
      </c>
      <c r="H94" s="215">
        <v>1</v>
      </c>
      <c r="I94" s="216"/>
      <c r="J94" s="217">
        <f>ROUND(I94*H94,2)</f>
        <v>0</v>
      </c>
      <c r="K94" s="213" t="s">
        <v>143</v>
      </c>
      <c r="L94" s="43"/>
      <c r="M94" s="218" t="s">
        <v>19</v>
      </c>
      <c r="N94" s="219" t="s">
        <v>43</v>
      </c>
      <c r="O94" s="83"/>
      <c r="P94" s="220">
        <f>O94*H94</f>
        <v>0</v>
      </c>
      <c r="Q94" s="220">
        <v>0</v>
      </c>
      <c r="R94" s="220">
        <f>Q94*H94</f>
        <v>0</v>
      </c>
      <c r="S94" s="220">
        <v>0</v>
      </c>
      <c r="T94" s="221">
        <f>S94*H94</f>
        <v>0</v>
      </c>
      <c r="U94" s="37"/>
      <c r="V94" s="37"/>
      <c r="W94" s="37"/>
      <c r="X94" s="37"/>
      <c r="Y94" s="37"/>
      <c r="Z94" s="37"/>
      <c r="AA94" s="37"/>
      <c r="AB94" s="37"/>
      <c r="AC94" s="37"/>
      <c r="AD94" s="37"/>
      <c r="AE94" s="37"/>
      <c r="AR94" s="222" t="s">
        <v>144</v>
      </c>
      <c r="AT94" s="222" t="s">
        <v>139</v>
      </c>
      <c r="AU94" s="222" t="s">
        <v>80</v>
      </c>
      <c r="AY94" s="16" t="s">
        <v>136</v>
      </c>
      <c r="BE94" s="223">
        <f>IF(N94="základní",J94,0)</f>
        <v>0</v>
      </c>
      <c r="BF94" s="223">
        <f>IF(N94="snížená",J94,0)</f>
        <v>0</v>
      </c>
      <c r="BG94" s="223">
        <f>IF(N94="zákl. přenesená",J94,0)</f>
        <v>0</v>
      </c>
      <c r="BH94" s="223">
        <f>IF(N94="sníž. přenesená",J94,0)</f>
        <v>0</v>
      </c>
      <c r="BI94" s="223">
        <f>IF(N94="nulová",J94,0)</f>
        <v>0</v>
      </c>
      <c r="BJ94" s="16" t="s">
        <v>80</v>
      </c>
      <c r="BK94" s="223">
        <f>ROUND(I94*H94,2)</f>
        <v>0</v>
      </c>
      <c r="BL94" s="16" t="s">
        <v>144</v>
      </c>
      <c r="BM94" s="222" t="s">
        <v>1012</v>
      </c>
    </row>
    <row r="95" s="2" customFormat="1" ht="114.9" customHeight="1">
      <c r="A95" s="37"/>
      <c r="B95" s="38"/>
      <c r="C95" s="211" t="s">
        <v>168</v>
      </c>
      <c r="D95" s="211" t="s">
        <v>139</v>
      </c>
      <c r="E95" s="212" t="s">
        <v>1013</v>
      </c>
      <c r="F95" s="213" t="s">
        <v>1014</v>
      </c>
      <c r="G95" s="214" t="s">
        <v>211</v>
      </c>
      <c r="H95" s="215">
        <v>2.5169999999999999</v>
      </c>
      <c r="I95" s="216"/>
      <c r="J95" s="217">
        <f>ROUND(I95*H95,2)</f>
        <v>0</v>
      </c>
      <c r="K95" s="213" t="s">
        <v>143</v>
      </c>
      <c r="L95" s="43"/>
      <c r="M95" s="218" t="s">
        <v>19</v>
      </c>
      <c r="N95" s="219" t="s">
        <v>43</v>
      </c>
      <c r="O95" s="83"/>
      <c r="P95" s="220">
        <f>O95*H95</f>
        <v>0</v>
      </c>
      <c r="Q95" s="220">
        <v>0</v>
      </c>
      <c r="R95" s="220">
        <f>Q95*H95</f>
        <v>0</v>
      </c>
      <c r="S95" s="220">
        <v>0</v>
      </c>
      <c r="T95" s="221">
        <f>S95*H95</f>
        <v>0</v>
      </c>
      <c r="U95" s="37"/>
      <c r="V95" s="37"/>
      <c r="W95" s="37"/>
      <c r="X95" s="37"/>
      <c r="Y95" s="37"/>
      <c r="Z95" s="37"/>
      <c r="AA95" s="37"/>
      <c r="AB95" s="37"/>
      <c r="AC95" s="37"/>
      <c r="AD95" s="37"/>
      <c r="AE95" s="37"/>
      <c r="AR95" s="222" t="s">
        <v>144</v>
      </c>
      <c r="AT95" s="222" t="s">
        <v>139</v>
      </c>
      <c r="AU95" s="222" t="s">
        <v>80</v>
      </c>
      <c r="AY95" s="16" t="s">
        <v>136</v>
      </c>
      <c r="BE95" s="223">
        <f>IF(N95="základní",J95,0)</f>
        <v>0</v>
      </c>
      <c r="BF95" s="223">
        <f>IF(N95="snížená",J95,0)</f>
        <v>0</v>
      </c>
      <c r="BG95" s="223">
        <f>IF(N95="zákl. přenesená",J95,0)</f>
        <v>0</v>
      </c>
      <c r="BH95" s="223">
        <f>IF(N95="sníž. přenesená",J95,0)</f>
        <v>0</v>
      </c>
      <c r="BI95" s="223">
        <f>IF(N95="nulová",J95,0)</f>
        <v>0</v>
      </c>
      <c r="BJ95" s="16" t="s">
        <v>80</v>
      </c>
      <c r="BK95" s="223">
        <f>ROUND(I95*H95,2)</f>
        <v>0</v>
      </c>
      <c r="BL95" s="16" t="s">
        <v>144</v>
      </c>
      <c r="BM95" s="222" t="s">
        <v>1015</v>
      </c>
    </row>
    <row r="96" s="2" customFormat="1" ht="90" customHeight="1">
      <c r="A96" s="37"/>
      <c r="B96" s="38"/>
      <c r="C96" s="211" t="s">
        <v>174</v>
      </c>
      <c r="D96" s="211" t="s">
        <v>139</v>
      </c>
      <c r="E96" s="212" t="s">
        <v>1016</v>
      </c>
      <c r="F96" s="213" t="s">
        <v>1017</v>
      </c>
      <c r="G96" s="214" t="s">
        <v>211</v>
      </c>
      <c r="H96" s="215">
        <v>2.5169999999999999</v>
      </c>
      <c r="I96" s="216"/>
      <c r="J96" s="217">
        <f>ROUND(I96*H96,2)</f>
        <v>0</v>
      </c>
      <c r="K96" s="213" t="s">
        <v>143</v>
      </c>
      <c r="L96" s="43"/>
      <c r="M96" s="218" t="s">
        <v>19</v>
      </c>
      <c r="N96" s="219" t="s">
        <v>43</v>
      </c>
      <c r="O96" s="83"/>
      <c r="P96" s="220">
        <f>O96*H96</f>
        <v>0</v>
      </c>
      <c r="Q96" s="220">
        <v>0</v>
      </c>
      <c r="R96" s="220">
        <f>Q96*H96</f>
        <v>0</v>
      </c>
      <c r="S96" s="220">
        <v>0</v>
      </c>
      <c r="T96" s="221">
        <f>S96*H96</f>
        <v>0</v>
      </c>
      <c r="U96" s="37"/>
      <c r="V96" s="37"/>
      <c r="W96" s="37"/>
      <c r="X96" s="37"/>
      <c r="Y96" s="37"/>
      <c r="Z96" s="37"/>
      <c r="AA96" s="37"/>
      <c r="AB96" s="37"/>
      <c r="AC96" s="37"/>
      <c r="AD96" s="37"/>
      <c r="AE96" s="37"/>
      <c r="AR96" s="222" t="s">
        <v>144</v>
      </c>
      <c r="AT96" s="222" t="s">
        <v>139</v>
      </c>
      <c r="AU96" s="222" t="s">
        <v>80</v>
      </c>
      <c r="AY96" s="16" t="s">
        <v>136</v>
      </c>
      <c r="BE96" s="223">
        <f>IF(N96="základní",J96,0)</f>
        <v>0</v>
      </c>
      <c r="BF96" s="223">
        <f>IF(N96="snížená",J96,0)</f>
        <v>0</v>
      </c>
      <c r="BG96" s="223">
        <f>IF(N96="zákl. přenesená",J96,0)</f>
        <v>0</v>
      </c>
      <c r="BH96" s="223">
        <f>IF(N96="sníž. přenesená",J96,0)</f>
        <v>0</v>
      </c>
      <c r="BI96" s="223">
        <f>IF(N96="nulová",J96,0)</f>
        <v>0</v>
      </c>
      <c r="BJ96" s="16" t="s">
        <v>80</v>
      </c>
      <c r="BK96" s="223">
        <f>ROUND(I96*H96,2)</f>
        <v>0</v>
      </c>
      <c r="BL96" s="16" t="s">
        <v>144</v>
      </c>
      <c r="BM96" s="222" t="s">
        <v>1018</v>
      </c>
    </row>
    <row r="97" s="2" customFormat="1" ht="90" customHeight="1">
      <c r="A97" s="37"/>
      <c r="B97" s="38"/>
      <c r="C97" s="211" t="s">
        <v>178</v>
      </c>
      <c r="D97" s="211" t="s">
        <v>139</v>
      </c>
      <c r="E97" s="212" t="s">
        <v>1019</v>
      </c>
      <c r="F97" s="213" t="s">
        <v>1017</v>
      </c>
      <c r="G97" s="214" t="s">
        <v>1020</v>
      </c>
      <c r="H97" s="215">
        <v>3</v>
      </c>
      <c r="I97" s="216"/>
      <c r="J97" s="217">
        <f>ROUND(I97*H97,2)</f>
        <v>0</v>
      </c>
      <c r="K97" s="213" t="s">
        <v>143</v>
      </c>
      <c r="L97" s="43"/>
      <c r="M97" s="218" t="s">
        <v>19</v>
      </c>
      <c r="N97" s="219" t="s">
        <v>43</v>
      </c>
      <c r="O97" s="83"/>
      <c r="P97" s="220">
        <f>O97*H97</f>
        <v>0</v>
      </c>
      <c r="Q97" s="220">
        <v>0</v>
      </c>
      <c r="R97" s="220">
        <f>Q97*H97</f>
        <v>0</v>
      </c>
      <c r="S97" s="220">
        <v>0</v>
      </c>
      <c r="T97" s="221">
        <f>S97*H97</f>
        <v>0</v>
      </c>
      <c r="U97" s="37"/>
      <c r="V97" s="37"/>
      <c r="W97" s="37"/>
      <c r="X97" s="37"/>
      <c r="Y97" s="37"/>
      <c r="Z97" s="37"/>
      <c r="AA97" s="37"/>
      <c r="AB97" s="37"/>
      <c r="AC97" s="37"/>
      <c r="AD97" s="37"/>
      <c r="AE97" s="37"/>
      <c r="AR97" s="222" t="s">
        <v>144</v>
      </c>
      <c r="AT97" s="222" t="s">
        <v>139</v>
      </c>
      <c r="AU97" s="222" t="s">
        <v>80</v>
      </c>
      <c r="AY97" s="16" t="s">
        <v>136</v>
      </c>
      <c r="BE97" s="223">
        <f>IF(N97="základní",J97,0)</f>
        <v>0</v>
      </c>
      <c r="BF97" s="223">
        <f>IF(N97="snížená",J97,0)</f>
        <v>0</v>
      </c>
      <c r="BG97" s="223">
        <f>IF(N97="zákl. přenesená",J97,0)</f>
        <v>0</v>
      </c>
      <c r="BH97" s="223">
        <f>IF(N97="sníž. přenesená",J97,0)</f>
        <v>0</v>
      </c>
      <c r="BI97" s="223">
        <f>IF(N97="nulová",J97,0)</f>
        <v>0</v>
      </c>
      <c r="BJ97" s="16" t="s">
        <v>80</v>
      </c>
      <c r="BK97" s="223">
        <f>ROUND(I97*H97,2)</f>
        <v>0</v>
      </c>
      <c r="BL97" s="16" t="s">
        <v>144</v>
      </c>
      <c r="BM97" s="222" t="s">
        <v>1021</v>
      </c>
    </row>
    <row r="98" s="13" customFormat="1">
      <c r="A98" s="13"/>
      <c r="B98" s="224"/>
      <c r="C98" s="225"/>
      <c r="D98" s="226" t="s">
        <v>146</v>
      </c>
      <c r="E98" s="227" t="s">
        <v>19</v>
      </c>
      <c r="F98" s="228" t="s">
        <v>1022</v>
      </c>
      <c r="G98" s="225"/>
      <c r="H98" s="229">
        <v>1</v>
      </c>
      <c r="I98" s="230"/>
      <c r="J98" s="225"/>
      <c r="K98" s="225"/>
      <c r="L98" s="231"/>
      <c r="M98" s="232"/>
      <c r="N98" s="233"/>
      <c r="O98" s="233"/>
      <c r="P98" s="233"/>
      <c r="Q98" s="233"/>
      <c r="R98" s="233"/>
      <c r="S98" s="233"/>
      <c r="T98" s="234"/>
      <c r="U98" s="13"/>
      <c r="V98" s="13"/>
      <c r="W98" s="13"/>
      <c r="X98" s="13"/>
      <c r="Y98" s="13"/>
      <c r="Z98" s="13"/>
      <c r="AA98" s="13"/>
      <c r="AB98" s="13"/>
      <c r="AC98" s="13"/>
      <c r="AD98" s="13"/>
      <c r="AE98" s="13"/>
      <c r="AT98" s="235" t="s">
        <v>146</v>
      </c>
      <c r="AU98" s="235" t="s">
        <v>80</v>
      </c>
      <c r="AV98" s="13" t="s">
        <v>82</v>
      </c>
      <c r="AW98" s="13" t="s">
        <v>33</v>
      </c>
      <c r="AX98" s="13" t="s">
        <v>72</v>
      </c>
      <c r="AY98" s="235" t="s">
        <v>136</v>
      </c>
    </row>
    <row r="99" s="13" customFormat="1">
      <c r="A99" s="13"/>
      <c r="B99" s="224"/>
      <c r="C99" s="225"/>
      <c r="D99" s="226" t="s">
        <v>146</v>
      </c>
      <c r="E99" s="227" t="s">
        <v>19</v>
      </c>
      <c r="F99" s="228" t="s">
        <v>1023</v>
      </c>
      <c r="G99" s="225"/>
      <c r="H99" s="229">
        <v>1</v>
      </c>
      <c r="I99" s="230"/>
      <c r="J99" s="225"/>
      <c r="K99" s="225"/>
      <c r="L99" s="231"/>
      <c r="M99" s="232"/>
      <c r="N99" s="233"/>
      <c r="O99" s="233"/>
      <c r="P99" s="233"/>
      <c r="Q99" s="233"/>
      <c r="R99" s="233"/>
      <c r="S99" s="233"/>
      <c r="T99" s="234"/>
      <c r="U99" s="13"/>
      <c r="V99" s="13"/>
      <c r="W99" s="13"/>
      <c r="X99" s="13"/>
      <c r="Y99" s="13"/>
      <c r="Z99" s="13"/>
      <c r="AA99" s="13"/>
      <c r="AB99" s="13"/>
      <c r="AC99" s="13"/>
      <c r="AD99" s="13"/>
      <c r="AE99" s="13"/>
      <c r="AT99" s="235" t="s">
        <v>146</v>
      </c>
      <c r="AU99" s="235" t="s">
        <v>80</v>
      </c>
      <c r="AV99" s="13" t="s">
        <v>82</v>
      </c>
      <c r="AW99" s="13" t="s">
        <v>33</v>
      </c>
      <c r="AX99" s="13" t="s">
        <v>72</v>
      </c>
      <c r="AY99" s="235" t="s">
        <v>136</v>
      </c>
    </row>
    <row r="100" s="13" customFormat="1">
      <c r="A100" s="13"/>
      <c r="B100" s="224"/>
      <c r="C100" s="225"/>
      <c r="D100" s="226" t="s">
        <v>146</v>
      </c>
      <c r="E100" s="227" t="s">
        <v>19</v>
      </c>
      <c r="F100" s="228" t="s">
        <v>1024</v>
      </c>
      <c r="G100" s="225"/>
      <c r="H100" s="229">
        <v>1</v>
      </c>
      <c r="I100" s="230"/>
      <c r="J100" s="225"/>
      <c r="K100" s="225"/>
      <c r="L100" s="231"/>
      <c r="M100" s="232"/>
      <c r="N100" s="233"/>
      <c r="O100" s="233"/>
      <c r="P100" s="233"/>
      <c r="Q100" s="233"/>
      <c r="R100" s="233"/>
      <c r="S100" s="233"/>
      <c r="T100" s="234"/>
      <c r="U100" s="13"/>
      <c r="V100" s="13"/>
      <c r="W100" s="13"/>
      <c r="X100" s="13"/>
      <c r="Y100" s="13"/>
      <c r="Z100" s="13"/>
      <c r="AA100" s="13"/>
      <c r="AB100" s="13"/>
      <c r="AC100" s="13"/>
      <c r="AD100" s="13"/>
      <c r="AE100" s="13"/>
      <c r="AT100" s="235" t="s">
        <v>146</v>
      </c>
      <c r="AU100" s="235" t="s">
        <v>80</v>
      </c>
      <c r="AV100" s="13" t="s">
        <v>82</v>
      </c>
      <c r="AW100" s="13" t="s">
        <v>33</v>
      </c>
      <c r="AX100" s="13" t="s">
        <v>72</v>
      </c>
      <c r="AY100" s="235" t="s">
        <v>136</v>
      </c>
    </row>
    <row r="101" s="14" customFormat="1">
      <c r="A101" s="14"/>
      <c r="B101" s="236"/>
      <c r="C101" s="237"/>
      <c r="D101" s="226" t="s">
        <v>146</v>
      </c>
      <c r="E101" s="238" t="s">
        <v>19</v>
      </c>
      <c r="F101" s="239" t="s">
        <v>158</v>
      </c>
      <c r="G101" s="237"/>
      <c r="H101" s="240">
        <v>3</v>
      </c>
      <c r="I101" s="241"/>
      <c r="J101" s="237"/>
      <c r="K101" s="237"/>
      <c r="L101" s="242"/>
      <c r="M101" s="243"/>
      <c r="N101" s="244"/>
      <c r="O101" s="244"/>
      <c r="P101" s="244"/>
      <c r="Q101" s="244"/>
      <c r="R101" s="244"/>
      <c r="S101" s="244"/>
      <c r="T101" s="245"/>
      <c r="U101" s="14"/>
      <c r="V101" s="14"/>
      <c r="W101" s="14"/>
      <c r="X101" s="14"/>
      <c r="Y101" s="14"/>
      <c r="Z101" s="14"/>
      <c r="AA101" s="14"/>
      <c r="AB101" s="14"/>
      <c r="AC101" s="14"/>
      <c r="AD101" s="14"/>
      <c r="AE101" s="14"/>
      <c r="AT101" s="246" t="s">
        <v>146</v>
      </c>
      <c r="AU101" s="246" t="s">
        <v>80</v>
      </c>
      <c r="AV101" s="14" t="s">
        <v>144</v>
      </c>
      <c r="AW101" s="14" t="s">
        <v>33</v>
      </c>
      <c r="AX101" s="14" t="s">
        <v>80</v>
      </c>
      <c r="AY101" s="246" t="s">
        <v>136</v>
      </c>
    </row>
    <row r="102" s="2" customFormat="1" ht="78" customHeight="1">
      <c r="A102" s="37"/>
      <c r="B102" s="38"/>
      <c r="C102" s="211" t="s">
        <v>186</v>
      </c>
      <c r="D102" s="211" t="s">
        <v>139</v>
      </c>
      <c r="E102" s="212" t="s">
        <v>1025</v>
      </c>
      <c r="F102" s="213" t="s">
        <v>1026</v>
      </c>
      <c r="G102" s="214" t="s">
        <v>1005</v>
      </c>
      <c r="H102" s="215">
        <v>1</v>
      </c>
      <c r="I102" s="216"/>
      <c r="J102" s="217">
        <f>ROUND(I102*H102,2)</f>
        <v>0</v>
      </c>
      <c r="K102" s="213" t="s">
        <v>143</v>
      </c>
      <c r="L102" s="43"/>
      <c r="M102" s="218" t="s">
        <v>19</v>
      </c>
      <c r="N102" s="219" t="s">
        <v>43</v>
      </c>
      <c r="O102" s="83"/>
      <c r="P102" s="220">
        <f>O102*H102</f>
        <v>0</v>
      </c>
      <c r="Q102" s="220">
        <v>0</v>
      </c>
      <c r="R102" s="220">
        <f>Q102*H102</f>
        <v>0</v>
      </c>
      <c r="S102" s="220">
        <v>0</v>
      </c>
      <c r="T102" s="221">
        <f>S102*H102</f>
        <v>0</v>
      </c>
      <c r="U102" s="37"/>
      <c r="V102" s="37"/>
      <c r="W102" s="37"/>
      <c r="X102" s="37"/>
      <c r="Y102" s="37"/>
      <c r="Z102" s="37"/>
      <c r="AA102" s="37"/>
      <c r="AB102" s="37"/>
      <c r="AC102" s="37"/>
      <c r="AD102" s="37"/>
      <c r="AE102" s="37"/>
      <c r="AR102" s="222" t="s">
        <v>144</v>
      </c>
      <c r="AT102" s="222" t="s">
        <v>139</v>
      </c>
      <c r="AU102" s="222" t="s">
        <v>80</v>
      </c>
      <c r="AY102" s="16" t="s">
        <v>136</v>
      </c>
      <c r="BE102" s="223">
        <f>IF(N102="základní",J102,0)</f>
        <v>0</v>
      </c>
      <c r="BF102" s="223">
        <f>IF(N102="snížená",J102,0)</f>
        <v>0</v>
      </c>
      <c r="BG102" s="223">
        <f>IF(N102="zákl. přenesená",J102,0)</f>
        <v>0</v>
      </c>
      <c r="BH102" s="223">
        <f>IF(N102="sníž. přenesená",J102,0)</f>
        <v>0</v>
      </c>
      <c r="BI102" s="223">
        <f>IF(N102="nulová",J102,0)</f>
        <v>0</v>
      </c>
      <c r="BJ102" s="16" t="s">
        <v>80</v>
      </c>
      <c r="BK102" s="223">
        <f>ROUND(I102*H102,2)</f>
        <v>0</v>
      </c>
      <c r="BL102" s="16" t="s">
        <v>144</v>
      </c>
      <c r="BM102" s="222" t="s">
        <v>1027</v>
      </c>
    </row>
    <row r="103" s="2" customFormat="1">
      <c r="A103" s="37"/>
      <c r="B103" s="38"/>
      <c r="C103" s="211" t="s">
        <v>191</v>
      </c>
      <c r="D103" s="211" t="s">
        <v>139</v>
      </c>
      <c r="E103" s="212" t="s">
        <v>1028</v>
      </c>
      <c r="F103" s="213" t="s">
        <v>1029</v>
      </c>
      <c r="G103" s="214" t="s">
        <v>1005</v>
      </c>
      <c r="H103" s="215">
        <v>1</v>
      </c>
      <c r="I103" s="216"/>
      <c r="J103" s="217">
        <f>ROUND(I103*H103,2)</f>
        <v>0</v>
      </c>
      <c r="K103" s="213" t="s">
        <v>143</v>
      </c>
      <c r="L103" s="43"/>
      <c r="M103" s="218" t="s">
        <v>19</v>
      </c>
      <c r="N103" s="219" t="s">
        <v>43</v>
      </c>
      <c r="O103" s="83"/>
      <c r="P103" s="220">
        <f>O103*H103</f>
        <v>0</v>
      </c>
      <c r="Q103" s="220">
        <v>0</v>
      </c>
      <c r="R103" s="220">
        <f>Q103*H103</f>
        <v>0</v>
      </c>
      <c r="S103" s="220">
        <v>0</v>
      </c>
      <c r="T103" s="221">
        <f>S103*H103</f>
        <v>0</v>
      </c>
      <c r="U103" s="37"/>
      <c r="V103" s="37"/>
      <c r="W103" s="37"/>
      <c r="X103" s="37"/>
      <c r="Y103" s="37"/>
      <c r="Z103" s="37"/>
      <c r="AA103" s="37"/>
      <c r="AB103" s="37"/>
      <c r="AC103" s="37"/>
      <c r="AD103" s="37"/>
      <c r="AE103" s="37"/>
      <c r="AR103" s="222" t="s">
        <v>144</v>
      </c>
      <c r="AT103" s="222" t="s">
        <v>139</v>
      </c>
      <c r="AU103" s="222" t="s">
        <v>80</v>
      </c>
      <c r="AY103" s="16" t="s">
        <v>136</v>
      </c>
      <c r="BE103" s="223">
        <f>IF(N103="základní",J103,0)</f>
        <v>0</v>
      </c>
      <c r="BF103" s="223">
        <f>IF(N103="snížená",J103,0)</f>
        <v>0</v>
      </c>
      <c r="BG103" s="223">
        <f>IF(N103="zákl. přenesená",J103,0)</f>
        <v>0</v>
      </c>
      <c r="BH103" s="223">
        <f>IF(N103="sníž. přenesená",J103,0)</f>
        <v>0</v>
      </c>
      <c r="BI103" s="223">
        <f>IF(N103="nulová",J103,0)</f>
        <v>0</v>
      </c>
      <c r="BJ103" s="16" t="s">
        <v>80</v>
      </c>
      <c r="BK103" s="223">
        <f>ROUND(I103*H103,2)</f>
        <v>0</v>
      </c>
      <c r="BL103" s="16" t="s">
        <v>144</v>
      </c>
      <c r="BM103" s="222" t="s">
        <v>1030</v>
      </c>
    </row>
    <row r="104" s="2" customFormat="1" ht="66.75" customHeight="1">
      <c r="A104" s="37"/>
      <c r="B104" s="38"/>
      <c r="C104" s="211" t="s">
        <v>196</v>
      </c>
      <c r="D104" s="211" t="s">
        <v>139</v>
      </c>
      <c r="E104" s="212" t="s">
        <v>1031</v>
      </c>
      <c r="F104" s="213" t="s">
        <v>1032</v>
      </c>
      <c r="G104" s="214" t="s">
        <v>1005</v>
      </c>
      <c r="H104" s="215">
        <v>1</v>
      </c>
      <c r="I104" s="216"/>
      <c r="J104" s="217">
        <f>ROUND(I104*H104,2)</f>
        <v>0</v>
      </c>
      <c r="K104" s="213" t="s">
        <v>143</v>
      </c>
      <c r="L104" s="43"/>
      <c r="M104" s="218" t="s">
        <v>19</v>
      </c>
      <c r="N104" s="219" t="s">
        <v>43</v>
      </c>
      <c r="O104" s="83"/>
      <c r="P104" s="220">
        <f>O104*H104</f>
        <v>0</v>
      </c>
      <c r="Q104" s="220">
        <v>0</v>
      </c>
      <c r="R104" s="220">
        <f>Q104*H104</f>
        <v>0</v>
      </c>
      <c r="S104" s="220">
        <v>0</v>
      </c>
      <c r="T104" s="221">
        <f>S104*H104</f>
        <v>0</v>
      </c>
      <c r="U104" s="37"/>
      <c r="V104" s="37"/>
      <c r="W104" s="37"/>
      <c r="X104" s="37"/>
      <c r="Y104" s="37"/>
      <c r="Z104" s="37"/>
      <c r="AA104" s="37"/>
      <c r="AB104" s="37"/>
      <c r="AC104" s="37"/>
      <c r="AD104" s="37"/>
      <c r="AE104" s="37"/>
      <c r="AR104" s="222" t="s">
        <v>144</v>
      </c>
      <c r="AT104" s="222" t="s">
        <v>139</v>
      </c>
      <c r="AU104" s="222" t="s">
        <v>80</v>
      </c>
      <c r="AY104" s="16" t="s">
        <v>136</v>
      </c>
      <c r="BE104" s="223">
        <f>IF(N104="základní",J104,0)</f>
        <v>0</v>
      </c>
      <c r="BF104" s="223">
        <f>IF(N104="snížená",J104,0)</f>
        <v>0</v>
      </c>
      <c r="BG104" s="223">
        <f>IF(N104="zákl. přenesená",J104,0)</f>
        <v>0</v>
      </c>
      <c r="BH104" s="223">
        <f>IF(N104="sníž. přenesená",J104,0)</f>
        <v>0</v>
      </c>
      <c r="BI104" s="223">
        <f>IF(N104="nulová",J104,0)</f>
        <v>0</v>
      </c>
      <c r="BJ104" s="16" t="s">
        <v>80</v>
      </c>
      <c r="BK104" s="223">
        <f>ROUND(I104*H104,2)</f>
        <v>0</v>
      </c>
      <c r="BL104" s="16" t="s">
        <v>144</v>
      </c>
      <c r="BM104" s="222" t="s">
        <v>1033</v>
      </c>
    </row>
    <row r="105" s="2" customFormat="1" ht="24.15" customHeight="1">
      <c r="A105" s="37"/>
      <c r="B105" s="38"/>
      <c r="C105" s="211" t="s">
        <v>8</v>
      </c>
      <c r="D105" s="211" t="s">
        <v>139</v>
      </c>
      <c r="E105" s="212" t="s">
        <v>1034</v>
      </c>
      <c r="F105" s="213" t="s">
        <v>1035</v>
      </c>
      <c r="G105" s="214" t="s">
        <v>1005</v>
      </c>
      <c r="H105" s="215">
        <v>1</v>
      </c>
      <c r="I105" s="216"/>
      <c r="J105" s="217">
        <f>ROUND(I105*H105,2)</f>
        <v>0</v>
      </c>
      <c r="K105" s="213" t="s">
        <v>183</v>
      </c>
      <c r="L105" s="43"/>
      <c r="M105" s="218" t="s">
        <v>19</v>
      </c>
      <c r="N105" s="219" t="s">
        <v>43</v>
      </c>
      <c r="O105" s="83"/>
      <c r="P105" s="220">
        <f>O105*H105</f>
        <v>0</v>
      </c>
      <c r="Q105" s="220">
        <v>0</v>
      </c>
      <c r="R105" s="220">
        <f>Q105*H105</f>
        <v>0</v>
      </c>
      <c r="S105" s="220">
        <v>0</v>
      </c>
      <c r="T105" s="221">
        <f>S105*H105</f>
        <v>0</v>
      </c>
      <c r="U105" s="37"/>
      <c r="V105" s="37"/>
      <c r="W105" s="37"/>
      <c r="X105" s="37"/>
      <c r="Y105" s="37"/>
      <c r="Z105" s="37"/>
      <c r="AA105" s="37"/>
      <c r="AB105" s="37"/>
      <c r="AC105" s="37"/>
      <c r="AD105" s="37"/>
      <c r="AE105" s="37"/>
      <c r="AR105" s="222" t="s">
        <v>144</v>
      </c>
      <c r="AT105" s="222" t="s">
        <v>139</v>
      </c>
      <c r="AU105" s="222" t="s">
        <v>80</v>
      </c>
      <c r="AY105" s="16" t="s">
        <v>136</v>
      </c>
      <c r="BE105" s="223">
        <f>IF(N105="základní",J105,0)</f>
        <v>0</v>
      </c>
      <c r="BF105" s="223">
        <f>IF(N105="snížená",J105,0)</f>
        <v>0</v>
      </c>
      <c r="BG105" s="223">
        <f>IF(N105="zákl. přenesená",J105,0)</f>
        <v>0</v>
      </c>
      <c r="BH105" s="223">
        <f>IF(N105="sníž. přenesená",J105,0)</f>
        <v>0</v>
      </c>
      <c r="BI105" s="223">
        <f>IF(N105="nulová",J105,0)</f>
        <v>0</v>
      </c>
      <c r="BJ105" s="16" t="s">
        <v>80</v>
      </c>
      <c r="BK105" s="223">
        <f>ROUND(I105*H105,2)</f>
        <v>0</v>
      </c>
      <c r="BL105" s="16" t="s">
        <v>144</v>
      </c>
      <c r="BM105" s="222" t="s">
        <v>1036</v>
      </c>
    </row>
    <row r="106" s="2" customFormat="1" ht="24.15" customHeight="1">
      <c r="A106" s="37"/>
      <c r="B106" s="38"/>
      <c r="C106" s="211" t="s">
        <v>203</v>
      </c>
      <c r="D106" s="211" t="s">
        <v>139</v>
      </c>
      <c r="E106" s="212" t="s">
        <v>1037</v>
      </c>
      <c r="F106" s="213" t="s">
        <v>1038</v>
      </c>
      <c r="G106" s="214" t="s">
        <v>1005</v>
      </c>
      <c r="H106" s="215">
        <v>1</v>
      </c>
      <c r="I106" s="216"/>
      <c r="J106" s="217">
        <f>ROUND(I106*H106,2)</f>
        <v>0</v>
      </c>
      <c r="K106" s="213" t="s">
        <v>143</v>
      </c>
      <c r="L106" s="43"/>
      <c r="M106" s="273" t="s">
        <v>19</v>
      </c>
      <c r="N106" s="274" t="s">
        <v>43</v>
      </c>
      <c r="O106" s="271"/>
      <c r="P106" s="275">
        <f>O106*H106</f>
        <v>0</v>
      </c>
      <c r="Q106" s="275">
        <v>0</v>
      </c>
      <c r="R106" s="275">
        <f>Q106*H106</f>
        <v>0</v>
      </c>
      <c r="S106" s="275">
        <v>0</v>
      </c>
      <c r="T106" s="276">
        <f>S106*H106</f>
        <v>0</v>
      </c>
      <c r="U106" s="37"/>
      <c r="V106" s="37"/>
      <c r="W106" s="37"/>
      <c r="X106" s="37"/>
      <c r="Y106" s="37"/>
      <c r="Z106" s="37"/>
      <c r="AA106" s="37"/>
      <c r="AB106" s="37"/>
      <c r="AC106" s="37"/>
      <c r="AD106" s="37"/>
      <c r="AE106" s="37"/>
      <c r="AR106" s="222" t="s">
        <v>144</v>
      </c>
      <c r="AT106" s="222" t="s">
        <v>139</v>
      </c>
      <c r="AU106" s="222" t="s">
        <v>80</v>
      </c>
      <c r="AY106" s="16" t="s">
        <v>136</v>
      </c>
      <c r="BE106" s="223">
        <f>IF(N106="základní",J106,0)</f>
        <v>0</v>
      </c>
      <c r="BF106" s="223">
        <f>IF(N106="snížená",J106,0)</f>
        <v>0</v>
      </c>
      <c r="BG106" s="223">
        <f>IF(N106="zákl. přenesená",J106,0)</f>
        <v>0</v>
      </c>
      <c r="BH106" s="223">
        <f>IF(N106="sníž. přenesená",J106,0)</f>
        <v>0</v>
      </c>
      <c r="BI106" s="223">
        <f>IF(N106="nulová",J106,0)</f>
        <v>0</v>
      </c>
      <c r="BJ106" s="16" t="s">
        <v>80</v>
      </c>
      <c r="BK106" s="223">
        <f>ROUND(I106*H106,2)</f>
        <v>0</v>
      </c>
      <c r="BL106" s="16" t="s">
        <v>144</v>
      </c>
      <c r="BM106" s="222" t="s">
        <v>1039</v>
      </c>
    </row>
    <row r="107" s="2" customFormat="1" ht="6.96" customHeight="1">
      <c r="A107" s="37"/>
      <c r="B107" s="58"/>
      <c r="C107" s="59"/>
      <c r="D107" s="59"/>
      <c r="E107" s="59"/>
      <c r="F107" s="59"/>
      <c r="G107" s="59"/>
      <c r="H107" s="59"/>
      <c r="I107" s="59"/>
      <c r="J107" s="59"/>
      <c r="K107" s="59"/>
      <c r="L107" s="43"/>
      <c r="M107" s="37"/>
      <c r="O107" s="37"/>
      <c r="P107" s="37"/>
      <c r="Q107" s="37"/>
      <c r="R107" s="37"/>
      <c r="S107" s="37"/>
      <c r="T107" s="37"/>
      <c r="U107" s="37"/>
      <c r="V107" s="37"/>
      <c r="W107" s="37"/>
      <c r="X107" s="37"/>
      <c r="Y107" s="37"/>
      <c r="Z107" s="37"/>
      <c r="AA107" s="37"/>
      <c r="AB107" s="37"/>
      <c r="AC107" s="37"/>
      <c r="AD107" s="37"/>
      <c r="AE107" s="37"/>
    </row>
  </sheetData>
  <sheetProtection sheet="1" autoFilter="0" formatColumns="0" formatRows="0" objects="1" scenarios="1" spinCount="100000" saltValue="+FpORsJUMojvXgQtzbilXQRFEy+bUAnwmwc5umf7RshbMj627UnsW4nBXfIb6/EZUrJyEtTTNSoY5kLkdwg6zg==" hashValue="1/gNZoovcFMAn0HmrDa/gf4N1EzajXnSd9vox2eEOGos2N+J/iSFeiokRnthLXtTqsmO+dMaxoqB4QuIm99b3g==" algorithmName="SHA-512" password="CC35"/>
  <autoFilter ref="C80:K106"/>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Zaplatílek Radek, Ing.</dc:creator>
  <cp:lastModifiedBy>Zaplatílek Radek, Ing.</cp:lastModifiedBy>
  <dcterms:created xsi:type="dcterms:W3CDTF">2024-01-30T08:16:19Z</dcterms:created>
  <dcterms:modified xsi:type="dcterms:W3CDTF">2024-01-30T08:16:32Z</dcterms:modified>
</cp:coreProperties>
</file>